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0020"/>
  </bookViews>
  <sheets>
    <sheet name="Bilans stanja" sheetId="1" r:id="rId1"/>
    <sheet name="Objašnjenja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5" i="1" l="1"/>
  <c r="I62" i="1" s="1"/>
  <c r="L61" i="1"/>
  <c r="K61" i="1"/>
  <c r="O61" i="1"/>
  <c r="H61" i="1"/>
  <c r="D61" i="1"/>
  <c r="P58" i="1"/>
  <c r="P65" i="1" s="1"/>
  <c r="N58" i="1"/>
  <c r="N65" i="1" s="1"/>
  <c r="K54" i="1"/>
  <c r="I58" i="1"/>
  <c r="G58" i="1"/>
  <c r="G65" i="1" s="1"/>
  <c r="E58" i="1"/>
  <c r="E65" i="1" s="1"/>
  <c r="E62" i="1" s="1"/>
  <c r="C58" i="1"/>
  <c r="C65" i="1" s="1"/>
  <c r="O22" i="1"/>
  <c r="L22" i="1"/>
  <c r="K22" i="1"/>
  <c r="P62" i="1" l="1"/>
  <c r="O65" i="1"/>
  <c r="P59" i="1"/>
  <c r="K62" i="1"/>
  <c r="I59" i="1"/>
  <c r="L58" i="1"/>
  <c r="O55" i="1"/>
  <c r="O54" i="1"/>
  <c r="P45" i="1"/>
  <c r="P48" i="1" s="1"/>
  <c r="N45" i="1"/>
  <c r="N48" i="1" s="1"/>
  <c r="O44" i="1"/>
  <c r="O43" i="1"/>
  <c r="P34" i="1"/>
  <c r="N34" i="1"/>
  <c r="O33" i="1"/>
  <c r="O32" i="1"/>
  <c r="O31" i="1"/>
  <c r="O28" i="1"/>
  <c r="P24" i="1"/>
  <c r="N24" i="1"/>
  <c r="O23" i="1"/>
  <c r="O21" i="1"/>
  <c r="P17" i="1"/>
  <c r="N17" i="1"/>
  <c r="O16" i="1"/>
  <c r="O15" i="1"/>
  <c r="O14" i="1"/>
  <c r="P10" i="1"/>
  <c r="N10" i="1"/>
  <c r="O9" i="1"/>
  <c r="O8" i="1"/>
  <c r="O7" i="1"/>
  <c r="O6" i="1"/>
  <c r="O5" i="1"/>
  <c r="O4" i="1"/>
  <c r="H14" i="1"/>
  <c r="L14" i="1"/>
  <c r="L5" i="1"/>
  <c r="L6" i="1"/>
  <c r="L7" i="1"/>
  <c r="L8" i="1"/>
  <c r="L9" i="1"/>
  <c r="L15" i="1"/>
  <c r="L16" i="1"/>
  <c r="L21" i="1"/>
  <c r="L23" i="1"/>
  <c r="L28" i="1"/>
  <c r="L32" i="1"/>
  <c r="L33" i="1"/>
  <c r="L42" i="1"/>
  <c r="L44" i="1"/>
  <c r="L54" i="1"/>
  <c r="L55" i="1"/>
  <c r="L4" i="1"/>
  <c r="K55" i="1"/>
  <c r="K58" i="1" s="1"/>
  <c r="K65" i="1" s="1"/>
  <c r="K44" i="1"/>
  <c r="K42" i="1"/>
  <c r="K33" i="1"/>
  <c r="K32" i="1"/>
  <c r="K28" i="1"/>
  <c r="K23" i="1"/>
  <c r="K21" i="1"/>
  <c r="K16" i="1"/>
  <c r="K15" i="1"/>
  <c r="K14" i="1"/>
  <c r="K9" i="1"/>
  <c r="K8" i="1"/>
  <c r="K7" i="1"/>
  <c r="K6" i="1"/>
  <c r="K5" i="1"/>
  <c r="K4" i="1"/>
  <c r="H55" i="1"/>
  <c r="H54" i="1"/>
  <c r="G45" i="1"/>
  <c r="G48" i="1" s="1"/>
  <c r="H44" i="1"/>
  <c r="I45" i="1"/>
  <c r="I48" i="1" s="1"/>
  <c r="H33" i="1"/>
  <c r="H32" i="1"/>
  <c r="G34" i="1"/>
  <c r="H28" i="1"/>
  <c r="I24" i="1"/>
  <c r="G24" i="1"/>
  <c r="H23" i="1"/>
  <c r="H21" i="1"/>
  <c r="I17" i="1"/>
  <c r="G17" i="1"/>
  <c r="H16" i="1"/>
  <c r="H15" i="1"/>
  <c r="I10" i="1"/>
  <c r="I78" i="1" s="1"/>
  <c r="G10" i="1"/>
  <c r="H9" i="1"/>
  <c r="H8" i="1"/>
  <c r="H7" i="1"/>
  <c r="H6" i="1"/>
  <c r="H5" i="1"/>
  <c r="H4" i="1"/>
  <c r="C45" i="1"/>
  <c r="C48" i="1" s="1"/>
  <c r="D55" i="1"/>
  <c r="D54" i="1"/>
  <c r="D44" i="1"/>
  <c r="D32" i="1"/>
  <c r="D43" i="1"/>
  <c r="E34" i="1"/>
  <c r="D33" i="1"/>
  <c r="C34" i="1"/>
  <c r="D28" i="1"/>
  <c r="D9" i="1"/>
  <c r="D8" i="1"/>
  <c r="D7" i="1"/>
  <c r="D6" i="1"/>
  <c r="D5" i="1"/>
  <c r="D4" i="1"/>
  <c r="D16" i="1"/>
  <c r="D15" i="1"/>
  <c r="D14" i="1"/>
  <c r="D23" i="1"/>
  <c r="D21" i="1"/>
  <c r="E59" i="1"/>
  <c r="E24" i="1"/>
  <c r="C24" i="1"/>
  <c r="E17" i="1"/>
  <c r="C17" i="1"/>
  <c r="E10" i="1"/>
  <c r="C10" i="1"/>
  <c r="P38" i="1" l="1"/>
  <c r="P25" i="1" s="1"/>
  <c r="N38" i="1"/>
  <c r="N51" i="1" s="1"/>
  <c r="N67" i="1" s="1"/>
  <c r="K59" i="1"/>
  <c r="D58" i="1"/>
  <c r="H58" i="1"/>
  <c r="O58" i="1"/>
  <c r="O45" i="1"/>
  <c r="O48" i="1" s="1"/>
  <c r="O10" i="1"/>
  <c r="O17" i="1"/>
  <c r="O34" i="1"/>
  <c r="O24" i="1"/>
  <c r="P51" i="1"/>
  <c r="P36" i="1" s="1"/>
  <c r="P35" i="1"/>
  <c r="D45" i="1"/>
  <c r="D48" i="1" s="1"/>
  <c r="L31" i="1"/>
  <c r="L65" i="1"/>
  <c r="L10" i="1"/>
  <c r="K10" i="1"/>
  <c r="L24" i="1"/>
  <c r="L17" i="1"/>
  <c r="K24" i="1"/>
  <c r="K17" i="1"/>
  <c r="K31" i="1"/>
  <c r="K34" i="1" s="1"/>
  <c r="H17" i="1"/>
  <c r="H65" i="1"/>
  <c r="K43" i="1"/>
  <c r="K45" i="1" s="1"/>
  <c r="K48" i="1" s="1"/>
  <c r="L43" i="1"/>
  <c r="H24" i="1"/>
  <c r="H31" i="1"/>
  <c r="H34" i="1" s="1"/>
  <c r="E38" i="1"/>
  <c r="E25" i="1" s="1"/>
  <c r="C38" i="1"/>
  <c r="D31" i="1"/>
  <c r="D34" i="1" s="1"/>
  <c r="H10" i="1"/>
  <c r="G38" i="1"/>
  <c r="G51" i="1" s="1"/>
  <c r="G67" i="1" s="1"/>
  <c r="I34" i="1"/>
  <c r="I38" i="1" s="1"/>
  <c r="I77" i="1" s="1"/>
  <c r="H43" i="1"/>
  <c r="H45" i="1" s="1"/>
  <c r="H48" i="1" s="1"/>
  <c r="D65" i="1"/>
  <c r="E45" i="1"/>
  <c r="E48" i="1" s="1"/>
  <c r="L48" i="1" s="1"/>
  <c r="D24" i="1"/>
  <c r="D17" i="1"/>
  <c r="D10" i="1"/>
  <c r="P18" i="1" l="1"/>
  <c r="P49" i="1"/>
  <c r="P11" i="1"/>
  <c r="O38" i="1"/>
  <c r="O51" i="1" s="1"/>
  <c r="O67" i="1" s="1"/>
  <c r="P39" i="1"/>
  <c r="P67" i="1"/>
  <c r="P68" i="1" s="1"/>
  <c r="P29" i="1"/>
  <c r="P12" i="1"/>
  <c r="P26" i="1"/>
  <c r="P19" i="1"/>
  <c r="E35" i="1"/>
  <c r="I35" i="1"/>
  <c r="L34" i="1"/>
  <c r="L45" i="1"/>
  <c r="H38" i="1"/>
  <c r="H51" i="1" s="1"/>
  <c r="H67" i="1" s="1"/>
  <c r="K38" i="1"/>
  <c r="K51" i="1" s="1"/>
  <c r="L38" i="1"/>
  <c r="D38" i="1"/>
  <c r="D51" i="1" s="1"/>
  <c r="D67" i="1" s="1"/>
  <c r="I18" i="1"/>
  <c r="I25" i="1"/>
  <c r="I11" i="1"/>
  <c r="I51" i="1"/>
  <c r="I79" i="1" s="1"/>
  <c r="C51" i="1"/>
  <c r="C67" i="1" s="1"/>
  <c r="E51" i="1"/>
  <c r="E67" i="1" s="1"/>
  <c r="E18" i="1"/>
  <c r="E11" i="1"/>
  <c r="I67" i="1" l="1"/>
  <c r="K67" i="1" s="1"/>
  <c r="I73" i="1" s="1"/>
  <c r="L51" i="1"/>
  <c r="K35" i="1"/>
  <c r="K18" i="1"/>
  <c r="I36" i="1"/>
  <c r="I39" i="1"/>
  <c r="K11" i="1"/>
  <c r="K25" i="1"/>
  <c r="I29" i="1"/>
  <c r="I49" i="1"/>
  <c r="I19" i="1"/>
  <c r="I26" i="1"/>
  <c r="I12" i="1"/>
  <c r="E49" i="1"/>
  <c r="E39" i="1"/>
  <c r="E36" i="1"/>
  <c r="E26" i="1"/>
  <c r="E29" i="1"/>
  <c r="E68" i="1"/>
  <c r="E19" i="1"/>
  <c r="E12" i="1"/>
  <c r="I75" i="1" l="1"/>
  <c r="I74" i="1"/>
  <c r="I76" i="1"/>
  <c r="K19" i="1"/>
  <c r="K39" i="1"/>
  <c r="K49" i="1"/>
  <c r="K36" i="1"/>
  <c r="K12" i="1"/>
  <c r="I68" i="1"/>
  <c r="K68" i="1" s="1"/>
  <c r="L67" i="1"/>
  <c r="K26" i="1"/>
  <c r="K29" i="1"/>
</calcChain>
</file>

<file path=xl/sharedStrings.xml><?xml version="1.0" encoding="utf-8"?>
<sst xmlns="http://schemas.openxmlformats.org/spreadsheetml/2006/main" count="95" uniqueCount="76">
  <si>
    <t>Tekući račun OTP banka RSD</t>
  </si>
  <si>
    <t>Tekući račun OTP banka EUR</t>
  </si>
  <si>
    <t>Tekući račun UC banka RSD</t>
  </si>
  <si>
    <t>Tekući račun UC banka EUR</t>
  </si>
  <si>
    <t>Gotovina</t>
  </si>
  <si>
    <t>Ostala novčana sredstva</t>
  </si>
  <si>
    <t>31.1.2021.</t>
  </si>
  <si>
    <t>Promena</t>
  </si>
  <si>
    <t>Učešće u ukupnoj imovini</t>
  </si>
  <si>
    <t>Stan 1</t>
  </si>
  <si>
    <t>Učešće u ukupnoj likvidnoj imovini</t>
  </si>
  <si>
    <t>Novčana sredstva</t>
  </si>
  <si>
    <t>Nabavna vrednost</t>
  </si>
  <si>
    <t>u EUR 000</t>
  </si>
  <si>
    <t>Iznos</t>
  </si>
  <si>
    <t>%</t>
  </si>
  <si>
    <t>Pozajmica TT</t>
  </si>
  <si>
    <t>Pozajmica ZZ</t>
  </si>
  <si>
    <t>Finalna vrednost</t>
  </si>
  <si>
    <t>Ehtereum</t>
  </si>
  <si>
    <t>Investiciono zlato</t>
  </si>
  <si>
    <t>Hartije od vrednosti</t>
  </si>
  <si>
    <t>Promena vrednosti</t>
  </si>
  <si>
    <t>Udeli</t>
  </si>
  <si>
    <t>LIKVIDNA IMOVINA</t>
  </si>
  <si>
    <t>STALNA IMOVINA</t>
  </si>
  <si>
    <t>UKUPNA IMOVINA</t>
  </si>
  <si>
    <t>UKUPNE OBAVEZE</t>
  </si>
  <si>
    <t>NETO IMOVINA</t>
  </si>
  <si>
    <t>Nekretinine</t>
  </si>
  <si>
    <t>Bitcoin</t>
  </si>
  <si>
    <t>Date Pozajmice i potraživanja</t>
  </si>
  <si>
    <t>Stalna imovina</t>
  </si>
  <si>
    <t>Automobili</t>
  </si>
  <si>
    <t xml:space="preserve">Kuća </t>
  </si>
  <si>
    <t>Garaže</t>
  </si>
  <si>
    <t>31.10.2020.</t>
  </si>
  <si>
    <t>Vrednost udela u vlasništvu firme</t>
  </si>
  <si>
    <t>Izveštajna valuta je EUR, tj.stavke imovine i obaveza se prikazuju/unose u eurskoj protivvrednosti. Na primer ako imamo 1000 EUR na deviznom računu, i 120,000 dinara na dinarskom, u stavke kod novačanih sredstava unosi se ukupna vrednost sredstava u EUR - 1000 EUR + (120.000/117.5)</t>
  </si>
  <si>
    <t>Forma bilansa stanja je slobodna, možete dodavati pojedine stavke u skladu sa vašom strukturom imovine</t>
  </si>
  <si>
    <t>Na taj način, vidi se koliko je vrednost imovine poralsa ili pala.</t>
  </si>
  <si>
    <t>OBJAŠNJENJA</t>
  </si>
  <si>
    <t xml:space="preserve">Dakle, promena će postojati samo kod imovine kod koje se povećava ili smanjuje vrednost - hartije od vrednosti, nekretine, automobili. </t>
  </si>
  <si>
    <t>Projekcija - 31.12.2021.</t>
  </si>
  <si>
    <t>Vi možete prilagoditi model tako da izveštajna valuta bude RSD, USD ili neka druga koja Vam odgovara</t>
  </si>
  <si>
    <t>Iznosi se unose na bazi popisa vaše lične imovine i obaveza na određeni dan. Dakle, na dan bilansa, utvrdi se koliko imovine i obaveza imate (stanja na tekućim računima, nepokretnosti, automobili i sl.), i te iznose u EURskoj protivvrednosti unosite u kolonu finalna vrednost</t>
  </si>
  <si>
    <t>Dakle, prvo se popunjava kolona Finalna vrednost na dan bilansa</t>
  </si>
  <si>
    <t>Nabavna vrednost je inicijalna vrednost imovine u trenutku sticanja. Na primer, ako je stan kupljen za 70k EUR, a danas vredi 100k EUR, u kolonu nabavna vrednost se UVEK upisuje 70K a u kolonu finalna vrednost tj. procena vrednosti stana da dan bilansa</t>
  </si>
  <si>
    <t>Kod novčanih sredstava - depozita u banci, ne upisuje se promena vrednosti već samo stanje finalne vrednosti na dan bilansa i stanje nabavne vrednosti jedako finalnoj vrednosti  (osim u slučaju ako je reč o oročenim sredstvima, tada bi stečena kamata predstaljala povećanje vrednosti)</t>
  </si>
  <si>
    <t>WTS Serbia</t>
  </si>
  <si>
    <r>
      <t>Tax. Transfer pricing. Finance. Accounting</t>
    </r>
    <r>
      <rPr>
        <sz val="10"/>
        <color rgb="FF000000"/>
        <rFont val="Arial"/>
        <family val="2"/>
      </rPr>
      <t>.</t>
    </r>
  </si>
  <si>
    <t>Vojvode Stepe 32, Belgrade</t>
  </si>
  <si>
    <t>T: +381 11 396 27 44</t>
  </si>
  <si>
    <t>M:+381 60 70 330 40</t>
  </si>
  <si>
    <t>www.wtsserbia.com</t>
  </si>
  <si>
    <t>www.wts.com</t>
  </si>
  <si>
    <t>Za razliku od korporativnog bilansa stanja, ovde su stavke poređane po principu opadajuće likvidnosti, dakle najlikvidnije stakve idu na vrh</t>
  </si>
  <si>
    <t>Likvidna imovina je ona za koju je realno očekivati da se može prodati u periodu od 360 dana. Stoga smo nekretnine svrstali u likvidnu imovinu, za razliku od korporativnog bilnsa stanja gde se nekretnine svrstavaju u stalnu imovinu (osim onih namenjenih prodaji)</t>
  </si>
  <si>
    <t>Svakako, ako vam više odgovara, shodno vašem viđenju koncepta likvidnosti, možete prebaciti nekretnine u stalnu imovinu</t>
  </si>
  <si>
    <t>Pojedine stavke, kao što je vrednost udela u kompaniji je prilično teško proceniti bez pomoći eksperta. Svakako sugerišemo da imate obračun procene vrednosti udela, ako posedujete udele</t>
  </si>
  <si>
    <t>Ukoliko Vam treba dodatnih saveta u vezi sa svim pokazateljima molimo Vas da nam se javite</t>
  </si>
  <si>
    <t>Dati depoziti / unapred placena sredstva</t>
  </si>
  <si>
    <t>Obaveze po osnovu kredita i lizinga</t>
  </si>
  <si>
    <t>Deo dugoročnih obaveza koji dospeva za 1.god</t>
  </si>
  <si>
    <t>Obaveze za godišnji porez i druge dažbine</t>
  </si>
  <si>
    <t>Ostale kratkoročne obaveze</t>
  </si>
  <si>
    <t>Učešće u ukupnim obavezama</t>
  </si>
  <si>
    <t>KRATKOROČNE OBAVEZE</t>
  </si>
  <si>
    <t>Dugoročne obaveze - stambeni krediti slično</t>
  </si>
  <si>
    <t>Prinos na ukupnu imovinu</t>
  </si>
  <si>
    <t>Prinos na ukupnu likvidnu imovinu</t>
  </si>
  <si>
    <t>Prinos na neto imovinu</t>
  </si>
  <si>
    <t>Prinos (povećanje neto imovine)</t>
  </si>
  <si>
    <t>Odnos likvidne imovine i kratkoročnih obaveza</t>
  </si>
  <si>
    <t>Pokriće kratkoročnih obaveza novčanim sredstvima</t>
  </si>
  <si>
    <t>Učešće obaveza u imovini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</si>
</sst>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left" indent="3"/>
    </xf>
    <xf numFmtId="0" fontId="0" fillId="0" borderId="0" xfId="0" applyFont="1"/>
    <xf numFmtId="0" fontId="0" fillId="0" borderId="1" xfId="0" applyFont="1" applyBorder="1"/>
    <xf numFmtId="0" fontId="2" fillId="0" borderId="2" xfId="0" applyFont="1" applyBorder="1"/>
    <xf numFmtId="9" fontId="0" fillId="0" borderId="0" xfId="1" applyFont="1"/>
    <xf numFmtId="0" fontId="4" fillId="0" borderId="0" xfId="0" applyFont="1"/>
    <xf numFmtId="0" fontId="5" fillId="0" borderId="0" xfId="0" applyFont="1" applyAlignment="1">
      <alignment horizontal="left" indent="3"/>
    </xf>
    <xf numFmtId="1" fontId="4" fillId="0" borderId="0" xfId="0" applyNumberFormat="1" applyFont="1"/>
    <xf numFmtId="9" fontId="5" fillId="0" borderId="0" xfId="1" applyFont="1"/>
    <xf numFmtId="41" fontId="0" fillId="0" borderId="0" xfId="0" applyNumberFormat="1" applyFont="1"/>
    <xf numFmtId="41" fontId="0" fillId="0" borderId="1" xfId="0" applyNumberFormat="1" applyFont="1" applyBorder="1"/>
    <xf numFmtId="0" fontId="4" fillId="0" borderId="0" xfId="0" applyFont="1" applyBorder="1"/>
    <xf numFmtId="41" fontId="2" fillId="0" borderId="0" xfId="0" applyNumberFormat="1" applyFont="1" applyBorder="1"/>
    <xf numFmtId="9" fontId="5" fillId="0" borderId="0" xfId="1" applyNumberFormat="1" applyFont="1"/>
    <xf numFmtId="164" fontId="0" fillId="0" borderId="3" xfId="0" applyNumberFormat="1" applyBorder="1"/>
    <xf numFmtId="164" fontId="0" fillId="0" borderId="0" xfId="0" applyNumberFormat="1"/>
    <xf numFmtId="164" fontId="0" fillId="0" borderId="0" xfId="0" applyNumberFormat="1" applyFont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9" fontId="2" fillId="0" borderId="0" xfId="1" applyFont="1"/>
    <xf numFmtId="9" fontId="0" fillId="0" borderId="1" xfId="1" applyFont="1" applyBorder="1"/>
    <xf numFmtId="9" fontId="2" fillId="0" borderId="1" xfId="1" applyFont="1" applyBorder="1"/>
    <xf numFmtId="9" fontId="0" fillId="0" borderId="3" xfId="1" applyFont="1" applyBorder="1"/>
    <xf numFmtId="9" fontId="0" fillId="0" borderId="4" xfId="1" applyFont="1" applyBorder="1"/>
    <xf numFmtId="165" fontId="0" fillId="0" borderId="0" xfId="0" applyNumberFormat="1" applyFont="1"/>
    <xf numFmtId="0" fontId="3" fillId="0" borderId="1" xfId="0" applyFont="1" applyBorder="1" applyAlignment="1">
      <alignment horizontal="right" wrapText="1"/>
    </xf>
    <xf numFmtId="9" fontId="3" fillId="0" borderId="1" xfId="1" applyFont="1" applyBorder="1" applyAlignment="1">
      <alignment horizontal="right" wrapText="1"/>
    </xf>
    <xf numFmtId="0" fontId="6" fillId="0" borderId="0" xfId="0" applyFont="1"/>
    <xf numFmtId="0" fontId="7" fillId="0" borderId="0" xfId="0" applyFont="1"/>
    <xf numFmtId="0" fontId="9" fillId="0" borderId="1" xfId="0" applyFont="1" applyBorder="1" applyAlignment="1">
      <alignment horizontal="right" wrapText="1"/>
    </xf>
    <xf numFmtId="0" fontId="8" fillId="0" borderId="0" xfId="0" applyFont="1"/>
    <xf numFmtId="41" fontId="8" fillId="0" borderId="0" xfId="0" applyNumberFormat="1" applyFont="1"/>
    <xf numFmtId="0" fontId="8" fillId="0" borderId="1" xfId="0" applyFont="1" applyBorder="1"/>
    <xf numFmtId="41" fontId="8" fillId="0" borderId="1" xfId="0" applyNumberFormat="1" applyFont="1" applyBorder="1"/>
    <xf numFmtId="0" fontId="10" fillId="0" borderId="0" xfId="0" applyFont="1"/>
    <xf numFmtId="1" fontId="8" fillId="0" borderId="0" xfId="0" applyNumberFormat="1" applyFont="1"/>
    <xf numFmtId="9" fontId="9" fillId="0" borderId="0" xfId="1" applyFont="1"/>
    <xf numFmtId="0" fontId="9" fillId="0" borderId="0" xfId="0" applyFont="1"/>
    <xf numFmtId="41" fontId="10" fillId="0" borderId="0" xfId="0" applyNumberFormat="1" applyFont="1" applyBorder="1"/>
    <xf numFmtId="0" fontId="8" fillId="0" borderId="0" xfId="0" applyFont="1" applyBorder="1"/>
    <xf numFmtId="0" fontId="10" fillId="0" borderId="2" xfId="0" applyFont="1" applyBorder="1"/>
    <xf numFmtId="165" fontId="8" fillId="0" borderId="0" xfId="0" applyNumberFormat="1" applyFont="1"/>
    <xf numFmtId="164" fontId="10" fillId="0" borderId="2" xfId="0" applyNumberFormat="1" applyFont="1" applyBorder="1"/>
    <xf numFmtId="164" fontId="8" fillId="0" borderId="3" xfId="0" applyNumberFormat="1" applyFont="1" applyBorder="1"/>
    <xf numFmtId="164" fontId="8" fillId="0" borderId="0" xfId="0" applyNumberFormat="1" applyFont="1"/>
    <xf numFmtId="164" fontId="10" fillId="0" borderId="3" xfId="0" applyNumberFormat="1" applyFont="1" applyBorder="1"/>
    <xf numFmtId="164" fontId="10" fillId="0" borderId="4" xfId="0" applyNumberFormat="1" applyFont="1" applyBorder="1"/>
    <xf numFmtId="9" fontId="9" fillId="0" borderId="0" xfId="1" applyNumberFormat="1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3" applyAlignment="1">
      <alignment vertical="center"/>
    </xf>
    <xf numFmtId="0" fontId="14" fillId="0" borderId="0" xfId="0" applyFont="1" applyAlignment="1">
      <alignment vertical="center"/>
    </xf>
    <xf numFmtId="164" fontId="0" fillId="0" borderId="3" xfId="0" applyNumberFormat="1" applyFont="1" applyBorder="1"/>
    <xf numFmtId="43" fontId="5" fillId="0" borderId="0" xfId="4" applyFont="1"/>
    <xf numFmtId="0" fontId="0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5">
    <cellStyle name="Comma" xfId="4" builtinId="3"/>
    <cellStyle name="Comma 21" xfId="2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0</xdr:rowOff>
    </xdr:from>
    <xdr:to>
      <xdr:col>2</xdr:col>
      <xdr:colOff>1314450</xdr:colOff>
      <xdr:row>31</xdr:row>
      <xdr:rowOff>19050</xdr:rowOff>
    </xdr:to>
    <xdr:pic>
      <xdr:nvPicPr>
        <xdr:cNvPr id="2" name="Grafik 2" descr="Description: Description: wts-global-label-rgb_kle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096000"/>
          <a:ext cx="13144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ts.com/" TargetMode="External"/><Relationship Id="rId1" Type="http://schemas.openxmlformats.org/officeDocument/2006/relationships/hyperlink" Target="http://www.wtsserb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tabSelected="1" workbookViewId="0">
      <selection activeCell="F17" sqref="F17"/>
    </sheetView>
  </sheetViews>
  <sheetFormatPr defaultRowHeight="15" x14ac:dyDescent="0.25"/>
  <cols>
    <col min="2" max="2" width="45.85546875" customWidth="1"/>
    <col min="3" max="5" width="12" customWidth="1"/>
    <col min="6" max="6" width="10.5703125" customWidth="1"/>
    <col min="7" max="9" width="12" customWidth="1"/>
    <col min="10" max="10" width="9.85546875" customWidth="1"/>
    <col min="11" max="11" width="8.140625" customWidth="1"/>
    <col min="12" max="12" width="10.85546875" style="8" customWidth="1"/>
    <col min="14" max="16" width="12" style="35" customWidth="1"/>
  </cols>
  <sheetData>
    <row r="1" spans="1:16" x14ac:dyDescent="0.25">
      <c r="C1" s="61" t="s">
        <v>36</v>
      </c>
      <c r="D1" s="61"/>
      <c r="E1" s="61"/>
      <c r="G1" s="61" t="s">
        <v>6</v>
      </c>
      <c r="H1" s="61"/>
      <c r="I1" s="61"/>
      <c r="K1" s="61" t="s">
        <v>7</v>
      </c>
      <c r="L1" s="61"/>
      <c r="N1" s="60" t="s">
        <v>43</v>
      </c>
      <c r="O1" s="60"/>
      <c r="P1" s="60"/>
    </row>
    <row r="2" spans="1:16" ht="24.75" x14ac:dyDescent="0.25">
      <c r="B2" s="32" t="s">
        <v>13</v>
      </c>
      <c r="C2" s="30" t="s">
        <v>12</v>
      </c>
      <c r="D2" s="30" t="s">
        <v>22</v>
      </c>
      <c r="E2" s="30" t="s">
        <v>18</v>
      </c>
      <c r="F2" s="3"/>
      <c r="G2" s="30" t="s">
        <v>12</v>
      </c>
      <c r="H2" s="30" t="s">
        <v>22</v>
      </c>
      <c r="I2" s="30" t="s">
        <v>18</v>
      </c>
      <c r="J2" s="3"/>
      <c r="K2" s="30" t="s">
        <v>14</v>
      </c>
      <c r="L2" s="31" t="s">
        <v>15</v>
      </c>
      <c r="M2" s="3"/>
      <c r="N2" s="34" t="s">
        <v>12</v>
      </c>
      <c r="O2" s="34" t="s">
        <v>22</v>
      </c>
      <c r="P2" s="34" t="s">
        <v>18</v>
      </c>
    </row>
    <row r="4" spans="1:16" x14ac:dyDescent="0.25">
      <c r="B4" t="s">
        <v>0</v>
      </c>
      <c r="C4">
        <v>20</v>
      </c>
      <c r="D4" s="13">
        <f t="shared" ref="D4:D9" si="0">+E4-C4</f>
        <v>0</v>
      </c>
      <c r="E4">
        <v>20</v>
      </c>
      <c r="G4">
        <v>55</v>
      </c>
      <c r="H4" s="13">
        <f t="shared" ref="H4:H9" si="1">+I4-G4</f>
        <v>0</v>
      </c>
      <c r="I4">
        <v>55</v>
      </c>
      <c r="K4">
        <f>+I4-E4</f>
        <v>35</v>
      </c>
      <c r="L4" s="8">
        <f>+I4/E4-1</f>
        <v>1.75</v>
      </c>
      <c r="N4" s="35">
        <v>18</v>
      </c>
      <c r="O4" s="36">
        <f t="shared" ref="O4:O9" si="2">+P4-N4</f>
        <v>0</v>
      </c>
      <c r="P4" s="35">
        <v>18</v>
      </c>
    </row>
    <row r="5" spans="1:16" x14ac:dyDescent="0.25">
      <c r="B5" t="s">
        <v>1</v>
      </c>
      <c r="C5">
        <v>50</v>
      </c>
      <c r="D5" s="13">
        <f t="shared" si="0"/>
        <v>0</v>
      </c>
      <c r="E5">
        <v>50</v>
      </c>
      <c r="G5">
        <v>60</v>
      </c>
      <c r="H5" s="13">
        <f t="shared" si="1"/>
        <v>0</v>
      </c>
      <c r="I5">
        <v>60</v>
      </c>
      <c r="K5">
        <f t="shared" ref="K5:K9" si="3">+I5-E5</f>
        <v>10</v>
      </c>
      <c r="L5" s="8">
        <f t="shared" ref="L5:L67" si="4">+I5/E5-1</f>
        <v>0.19999999999999996</v>
      </c>
      <c r="N5" s="35">
        <v>60</v>
      </c>
      <c r="O5" s="36">
        <f t="shared" si="2"/>
        <v>0</v>
      </c>
      <c r="P5" s="35">
        <v>60</v>
      </c>
    </row>
    <row r="6" spans="1:16" x14ac:dyDescent="0.25">
      <c r="B6" t="s">
        <v>2</v>
      </c>
      <c r="C6">
        <v>10</v>
      </c>
      <c r="D6" s="13">
        <f t="shared" si="0"/>
        <v>0</v>
      </c>
      <c r="E6">
        <v>10</v>
      </c>
      <c r="G6">
        <v>12</v>
      </c>
      <c r="H6" s="13">
        <f t="shared" si="1"/>
        <v>0</v>
      </c>
      <c r="I6">
        <v>12</v>
      </c>
      <c r="K6">
        <f t="shared" si="3"/>
        <v>2</v>
      </c>
      <c r="L6" s="8">
        <f t="shared" si="4"/>
        <v>0.19999999999999996</v>
      </c>
      <c r="N6" s="35">
        <v>12</v>
      </c>
      <c r="O6" s="36">
        <f t="shared" si="2"/>
        <v>0</v>
      </c>
      <c r="P6" s="35">
        <v>12</v>
      </c>
    </row>
    <row r="7" spans="1:16" x14ac:dyDescent="0.25">
      <c r="B7" t="s">
        <v>3</v>
      </c>
      <c r="C7">
        <v>5</v>
      </c>
      <c r="D7" s="13">
        <f t="shared" si="0"/>
        <v>0</v>
      </c>
      <c r="E7">
        <v>5</v>
      </c>
      <c r="G7">
        <v>4</v>
      </c>
      <c r="H7" s="13">
        <f t="shared" si="1"/>
        <v>0</v>
      </c>
      <c r="I7">
        <v>4</v>
      </c>
      <c r="K7">
        <f t="shared" si="3"/>
        <v>-1</v>
      </c>
      <c r="L7" s="8">
        <f t="shared" si="4"/>
        <v>-0.19999999999999996</v>
      </c>
      <c r="N7" s="35">
        <v>4</v>
      </c>
      <c r="O7" s="36">
        <f t="shared" si="2"/>
        <v>0</v>
      </c>
      <c r="P7" s="35">
        <v>4</v>
      </c>
    </row>
    <row r="8" spans="1:16" x14ac:dyDescent="0.25">
      <c r="B8" t="s">
        <v>4</v>
      </c>
      <c r="C8">
        <v>5</v>
      </c>
      <c r="D8" s="13">
        <f t="shared" si="0"/>
        <v>0</v>
      </c>
      <c r="E8">
        <v>5</v>
      </c>
      <c r="G8">
        <v>25</v>
      </c>
      <c r="H8" s="13">
        <f t="shared" si="1"/>
        <v>0</v>
      </c>
      <c r="I8">
        <v>25</v>
      </c>
      <c r="K8">
        <f t="shared" si="3"/>
        <v>20</v>
      </c>
      <c r="L8" s="8">
        <f t="shared" si="4"/>
        <v>4</v>
      </c>
      <c r="N8" s="35">
        <v>25</v>
      </c>
      <c r="O8" s="36">
        <f t="shared" si="2"/>
        <v>0</v>
      </c>
      <c r="P8" s="35">
        <v>25</v>
      </c>
    </row>
    <row r="9" spans="1:16" x14ac:dyDescent="0.25">
      <c r="B9" t="s">
        <v>5</v>
      </c>
      <c r="C9" s="2">
        <v>15</v>
      </c>
      <c r="D9" s="14">
        <f t="shared" si="0"/>
        <v>0</v>
      </c>
      <c r="E9" s="2">
        <v>15</v>
      </c>
      <c r="G9" s="2">
        <v>10</v>
      </c>
      <c r="H9" s="14">
        <f t="shared" si="1"/>
        <v>0</v>
      </c>
      <c r="I9" s="2">
        <v>10</v>
      </c>
      <c r="K9" s="2">
        <f t="shared" si="3"/>
        <v>-5</v>
      </c>
      <c r="L9" s="25">
        <f t="shared" si="4"/>
        <v>-0.33333333333333337</v>
      </c>
      <c r="N9" s="37">
        <v>10</v>
      </c>
      <c r="O9" s="38">
        <f t="shared" si="2"/>
        <v>0</v>
      </c>
      <c r="P9" s="37">
        <v>10</v>
      </c>
    </row>
    <row r="10" spans="1:16" x14ac:dyDescent="0.25">
      <c r="B10" s="1" t="s">
        <v>11</v>
      </c>
      <c r="C10" s="1">
        <f>SUM(C4:C9)</f>
        <v>105</v>
      </c>
      <c r="D10" s="1">
        <f>SUM(D4:D9)</f>
        <v>0</v>
      </c>
      <c r="E10" s="1">
        <f>SUM(E4:E9)</f>
        <v>105</v>
      </c>
      <c r="G10" s="1">
        <f>SUM(G4:G9)</f>
        <v>166</v>
      </c>
      <c r="H10" s="1">
        <f>SUM(H4:H9)</f>
        <v>0</v>
      </c>
      <c r="I10" s="1">
        <f>SUM(I4:I9)</f>
        <v>166</v>
      </c>
      <c r="K10" s="1">
        <f>SUM(K4:K9)</f>
        <v>61</v>
      </c>
      <c r="L10" s="24">
        <f t="shared" si="4"/>
        <v>0.58095238095238089</v>
      </c>
      <c r="N10" s="39">
        <f>SUM(N4:N9)</f>
        <v>129</v>
      </c>
      <c r="O10" s="39">
        <f>SUM(O4:O9)</f>
        <v>0</v>
      </c>
      <c r="P10" s="39">
        <f>SUM(P4:P9)</f>
        <v>129</v>
      </c>
    </row>
    <row r="11" spans="1:16" x14ac:dyDescent="0.25">
      <c r="A11" s="9"/>
      <c r="B11" s="10" t="s">
        <v>10</v>
      </c>
      <c r="C11" s="11"/>
      <c r="D11" s="9"/>
      <c r="E11" s="12">
        <f>+E10/E38</f>
        <v>0.27814569536423839</v>
      </c>
      <c r="G11" s="11"/>
      <c r="H11" s="9"/>
      <c r="I11" s="12">
        <f>+I10/I38</f>
        <v>0.40389294403892945</v>
      </c>
      <c r="K11" s="12">
        <f>+I11-E11</f>
        <v>0.12574724867469106</v>
      </c>
      <c r="N11" s="40"/>
      <c r="P11" s="41">
        <f>+P10/P38</f>
        <v>0.31234866828087166</v>
      </c>
    </row>
    <row r="12" spans="1:16" x14ac:dyDescent="0.25">
      <c r="A12" s="9"/>
      <c r="B12" s="10" t="s">
        <v>8</v>
      </c>
      <c r="C12" s="9"/>
      <c r="D12" s="9"/>
      <c r="E12" s="12">
        <f>+E10/E51</f>
        <v>0.19863791146424517</v>
      </c>
      <c r="G12" s="9"/>
      <c r="H12" s="9"/>
      <c r="I12" s="12">
        <f>+I10/I51</f>
        <v>0.28517436866517781</v>
      </c>
      <c r="K12" s="12">
        <f>+I12-E12</f>
        <v>8.6536457200932643E-2</v>
      </c>
      <c r="P12" s="41">
        <f>+P10/P51</f>
        <v>0.22085259373394966</v>
      </c>
    </row>
    <row r="13" spans="1:16" s="3" customFormat="1" x14ac:dyDescent="0.25">
      <c r="B13" s="4"/>
      <c r="L13" s="8"/>
      <c r="N13" s="42"/>
      <c r="O13" s="42"/>
      <c r="P13" s="42"/>
    </row>
    <row r="14" spans="1:16" x14ac:dyDescent="0.25">
      <c r="B14" t="s">
        <v>20</v>
      </c>
      <c r="C14" s="5">
        <v>20</v>
      </c>
      <c r="D14" s="13">
        <f t="shared" ref="D14:D16" si="5">+E14-C14</f>
        <v>2</v>
      </c>
      <c r="E14" s="5">
        <v>22</v>
      </c>
      <c r="G14" s="5">
        <v>20</v>
      </c>
      <c r="H14" s="13">
        <f t="shared" ref="H14:H16" si="6">+I14-G14</f>
        <v>2</v>
      </c>
      <c r="I14" s="5">
        <v>22</v>
      </c>
      <c r="K14">
        <f t="shared" ref="K14:K16" si="7">+I14-E14</f>
        <v>0</v>
      </c>
      <c r="L14" s="8">
        <f>+I14/E14-1</f>
        <v>0</v>
      </c>
      <c r="N14" s="35">
        <v>1</v>
      </c>
      <c r="O14" s="36">
        <f t="shared" ref="O14:O16" si="8">+P14-N14</f>
        <v>27</v>
      </c>
      <c r="P14" s="35">
        <v>28</v>
      </c>
    </row>
    <row r="15" spans="1:16" x14ac:dyDescent="0.25">
      <c r="B15" t="s">
        <v>30</v>
      </c>
      <c r="C15" s="5">
        <v>5</v>
      </c>
      <c r="D15" s="13">
        <f t="shared" si="5"/>
        <v>28</v>
      </c>
      <c r="E15" s="5">
        <v>33</v>
      </c>
      <c r="G15" s="5">
        <v>5</v>
      </c>
      <c r="H15" s="13">
        <f t="shared" si="6"/>
        <v>1</v>
      </c>
      <c r="I15" s="5">
        <v>6</v>
      </c>
      <c r="K15">
        <f t="shared" si="7"/>
        <v>-27</v>
      </c>
      <c r="L15" s="8">
        <f t="shared" si="4"/>
        <v>-0.81818181818181812</v>
      </c>
      <c r="N15" s="35">
        <v>1</v>
      </c>
      <c r="O15" s="36">
        <f t="shared" si="8"/>
        <v>34</v>
      </c>
      <c r="P15" s="35">
        <v>35</v>
      </c>
    </row>
    <row r="16" spans="1:16" x14ac:dyDescent="0.25">
      <c r="B16" t="s">
        <v>19</v>
      </c>
      <c r="C16" s="6">
        <v>4</v>
      </c>
      <c r="D16" s="14">
        <f t="shared" si="5"/>
        <v>21</v>
      </c>
      <c r="E16" s="6">
        <v>25</v>
      </c>
      <c r="G16" s="6">
        <v>4</v>
      </c>
      <c r="H16" s="14">
        <f t="shared" si="6"/>
        <v>4</v>
      </c>
      <c r="I16" s="6">
        <v>8</v>
      </c>
      <c r="K16" s="2">
        <f t="shared" si="7"/>
        <v>-17</v>
      </c>
      <c r="L16" s="25">
        <f t="shared" si="4"/>
        <v>-0.67999999999999994</v>
      </c>
      <c r="N16" s="37">
        <v>1</v>
      </c>
      <c r="O16" s="38">
        <f t="shared" si="8"/>
        <v>26</v>
      </c>
      <c r="P16" s="37">
        <v>27</v>
      </c>
    </row>
    <row r="17" spans="2:16" x14ac:dyDescent="0.25">
      <c r="B17" s="1" t="s">
        <v>21</v>
      </c>
      <c r="C17" s="1">
        <f>SUM(C14:C16)</f>
        <v>29</v>
      </c>
      <c r="D17" s="16">
        <f t="shared" ref="D17:E17" si="9">SUM(D14:D16)</f>
        <v>51</v>
      </c>
      <c r="E17" s="1">
        <f t="shared" si="9"/>
        <v>80</v>
      </c>
      <c r="G17" s="1">
        <f>SUM(G14:G16)</f>
        <v>29</v>
      </c>
      <c r="H17" s="16">
        <f t="shared" ref="H17" si="10">SUM(H14:H16)</f>
        <v>7</v>
      </c>
      <c r="I17" s="1">
        <f t="shared" ref="I17" si="11">SUM(I14:I16)</f>
        <v>36</v>
      </c>
      <c r="K17" s="1">
        <f>SUM(K14:K16)</f>
        <v>-44</v>
      </c>
      <c r="L17" s="24">
        <f t="shared" si="4"/>
        <v>-0.55000000000000004</v>
      </c>
      <c r="N17" s="39">
        <f>SUM(N14:N16)</f>
        <v>3</v>
      </c>
      <c r="O17" s="43">
        <f t="shared" ref="O17" si="12">SUM(O14:O16)</f>
        <v>87</v>
      </c>
      <c r="P17" s="39">
        <f t="shared" ref="P17" si="13">SUM(P14:P16)</f>
        <v>90</v>
      </c>
    </row>
    <row r="18" spans="2:16" x14ac:dyDescent="0.25">
      <c r="B18" s="10" t="s">
        <v>10</v>
      </c>
      <c r="C18" s="11"/>
      <c r="D18" s="15"/>
      <c r="E18" s="12">
        <f>+E17/E38</f>
        <v>0.2119205298013245</v>
      </c>
      <c r="G18" s="11"/>
      <c r="H18" s="15"/>
      <c r="I18" s="12">
        <f>+I17/I38</f>
        <v>8.7591240875912413E-2</v>
      </c>
      <c r="K18" s="12">
        <f>+I18-E18</f>
        <v>-0.12432928892541209</v>
      </c>
      <c r="N18" s="40"/>
      <c r="O18" s="44"/>
      <c r="P18" s="41">
        <f>+P17/P38</f>
        <v>0.21791767554479419</v>
      </c>
    </row>
    <row r="19" spans="2:16" x14ac:dyDescent="0.25">
      <c r="B19" s="10" t="s">
        <v>8</v>
      </c>
      <c r="C19" s="9"/>
      <c r="D19" s="9"/>
      <c r="E19" s="12">
        <f>+E17/E51</f>
        <v>0.1513431706394249</v>
      </c>
      <c r="G19" s="9"/>
      <c r="H19" s="9"/>
      <c r="I19" s="12">
        <f>+I17/I51</f>
        <v>6.184504380690603E-2</v>
      </c>
      <c r="K19" s="12">
        <f>+I19-E19</f>
        <v>-8.9498126832518871E-2</v>
      </c>
      <c r="P19" s="41">
        <f>+P17/P51</f>
        <v>0.15408320493066255</v>
      </c>
    </row>
    <row r="20" spans="2:16" x14ac:dyDescent="0.25">
      <c r="C20" s="5"/>
      <c r="D20" s="5"/>
      <c r="E20" s="5"/>
      <c r="G20" s="5"/>
      <c r="H20" s="5"/>
      <c r="I20" s="5"/>
      <c r="K20" s="5"/>
    </row>
    <row r="21" spans="2:16" x14ac:dyDescent="0.25">
      <c r="B21" t="s">
        <v>16</v>
      </c>
      <c r="C21" s="5">
        <v>5.8</v>
      </c>
      <c r="D21" s="13">
        <f t="shared" ref="D21:D23" si="14">+E21-C21</f>
        <v>0</v>
      </c>
      <c r="E21" s="5">
        <v>5.8</v>
      </c>
      <c r="G21" s="5">
        <v>5</v>
      </c>
      <c r="H21" s="13">
        <f t="shared" ref="H21:H23" si="15">+I21-G21</f>
        <v>0</v>
      </c>
      <c r="I21" s="5">
        <v>5</v>
      </c>
      <c r="K21">
        <f t="shared" ref="K21:K23" si="16">+I21-E21</f>
        <v>-0.79999999999999982</v>
      </c>
      <c r="L21" s="8">
        <f t="shared" si="4"/>
        <v>-0.13793103448275856</v>
      </c>
      <c r="N21" s="35">
        <v>5</v>
      </c>
      <c r="O21" s="36">
        <f t="shared" ref="O21:O23" si="17">+P21-N21</f>
        <v>0</v>
      </c>
      <c r="P21" s="35">
        <v>5</v>
      </c>
    </row>
    <row r="22" spans="2:16" x14ac:dyDescent="0.25">
      <c r="B22" t="s">
        <v>61</v>
      </c>
      <c r="C22" s="5">
        <v>1</v>
      </c>
      <c r="D22" s="13"/>
      <c r="E22" s="5">
        <v>1</v>
      </c>
      <c r="G22" s="5">
        <v>2</v>
      </c>
      <c r="H22" s="13"/>
      <c r="I22" s="5">
        <v>2</v>
      </c>
      <c r="K22">
        <f t="shared" ref="K22" si="18">+I22-E22</f>
        <v>1</v>
      </c>
      <c r="L22" s="8">
        <f t="shared" ref="L22" si="19">+I22/E22-1</f>
        <v>1</v>
      </c>
      <c r="N22" s="35">
        <v>5</v>
      </c>
      <c r="O22" s="36">
        <f t="shared" ref="O22" si="20">+P22-N22</f>
        <v>0</v>
      </c>
      <c r="P22" s="35">
        <v>5</v>
      </c>
    </row>
    <row r="23" spans="2:16" x14ac:dyDescent="0.25">
      <c r="B23" t="s">
        <v>17</v>
      </c>
      <c r="C23" s="6">
        <v>6.7</v>
      </c>
      <c r="D23" s="14">
        <f t="shared" si="14"/>
        <v>0</v>
      </c>
      <c r="E23" s="6">
        <v>6.7</v>
      </c>
      <c r="G23" s="6">
        <v>5</v>
      </c>
      <c r="H23" s="14">
        <f t="shared" si="15"/>
        <v>0</v>
      </c>
      <c r="I23" s="6">
        <v>5</v>
      </c>
      <c r="K23" s="2">
        <f t="shared" si="16"/>
        <v>-1.7000000000000002</v>
      </c>
      <c r="L23" s="25">
        <f t="shared" si="4"/>
        <v>-0.25373134328358216</v>
      </c>
      <c r="N23" s="37">
        <v>5</v>
      </c>
      <c r="O23" s="38">
        <f t="shared" si="17"/>
        <v>0</v>
      </c>
      <c r="P23" s="37">
        <v>5</v>
      </c>
    </row>
    <row r="24" spans="2:16" x14ac:dyDescent="0.25">
      <c r="B24" s="1" t="s">
        <v>31</v>
      </c>
      <c r="C24" s="1">
        <f>SUM(C21:C23)</f>
        <v>13.5</v>
      </c>
      <c r="D24" s="1">
        <f>SUM(D21:D23)</f>
        <v>0</v>
      </c>
      <c r="E24" s="1">
        <f>SUM(E21:E23)</f>
        <v>13.5</v>
      </c>
      <c r="F24" s="1"/>
      <c r="G24" s="1">
        <f>SUM(G21:G23)</f>
        <v>12</v>
      </c>
      <c r="H24" s="1">
        <f>SUM(H21:H23)</f>
        <v>0</v>
      </c>
      <c r="I24" s="1">
        <f>SUM(I21:I23)</f>
        <v>12</v>
      </c>
      <c r="J24" s="1"/>
      <c r="K24" s="1">
        <f>SUM(K21:K23)</f>
        <v>-1.5</v>
      </c>
      <c r="L24" s="24">
        <f t="shared" si="4"/>
        <v>-0.11111111111111116</v>
      </c>
      <c r="M24" s="1"/>
      <c r="N24" s="39">
        <f>SUM(N21:N23)</f>
        <v>15</v>
      </c>
      <c r="O24" s="39">
        <f>SUM(O21:O23)</f>
        <v>0</v>
      </c>
      <c r="P24" s="39">
        <f>SUM(P21:P23)</f>
        <v>15</v>
      </c>
    </row>
    <row r="25" spans="2:16" x14ac:dyDescent="0.25">
      <c r="B25" s="4" t="s">
        <v>10</v>
      </c>
      <c r="C25" s="5"/>
      <c r="D25" s="5"/>
      <c r="E25" s="12">
        <f>+E24/E38</f>
        <v>3.5761589403973511E-2</v>
      </c>
      <c r="G25" s="5"/>
      <c r="H25" s="5"/>
      <c r="I25" s="12">
        <f>+I24/I38</f>
        <v>2.9197080291970802E-2</v>
      </c>
      <c r="K25" s="12">
        <f>+I25-E25</f>
        <v>-6.5645091120027088E-3</v>
      </c>
      <c r="P25" s="41">
        <f>+P24/P38</f>
        <v>3.6319612590799029E-2</v>
      </c>
    </row>
    <row r="26" spans="2:16" x14ac:dyDescent="0.25">
      <c r="B26" s="4" t="s">
        <v>8</v>
      </c>
      <c r="C26" s="5"/>
      <c r="D26" s="5"/>
      <c r="E26" s="12">
        <f>+E24/E51</f>
        <v>2.553916004540295E-2</v>
      </c>
      <c r="G26" s="5"/>
      <c r="H26" s="5"/>
      <c r="I26" s="12">
        <f>+I24/I51</f>
        <v>2.0615014602302008E-2</v>
      </c>
      <c r="K26" s="12">
        <f>+I26-E26</f>
        <v>-4.9241454431009427E-3</v>
      </c>
      <c r="P26" s="41">
        <f>+P24/P51</f>
        <v>2.5680534155110426E-2</v>
      </c>
    </row>
    <row r="27" spans="2:16" x14ac:dyDescent="0.25">
      <c r="B27" s="4"/>
      <c r="C27" s="5"/>
      <c r="D27" s="5"/>
      <c r="E27" s="12"/>
      <c r="G27" s="5"/>
      <c r="H27" s="5"/>
      <c r="I27" s="12"/>
      <c r="K27" s="12"/>
      <c r="P27" s="41"/>
    </row>
    <row r="28" spans="2:16" x14ac:dyDescent="0.25">
      <c r="B28" s="1" t="s">
        <v>33</v>
      </c>
      <c r="C28" s="5">
        <v>19</v>
      </c>
      <c r="D28" s="13">
        <f t="shared" ref="D28" si="21">+E28-C28</f>
        <v>-9</v>
      </c>
      <c r="E28" s="5">
        <v>10</v>
      </c>
      <c r="G28" s="5">
        <v>19</v>
      </c>
      <c r="H28" s="13">
        <f t="shared" ref="H28" si="22">+I28-G28</f>
        <v>-11</v>
      </c>
      <c r="I28" s="5">
        <v>8</v>
      </c>
      <c r="K28">
        <f t="shared" ref="K28" si="23">+I28-E28</f>
        <v>-2</v>
      </c>
      <c r="L28" s="8">
        <f t="shared" si="4"/>
        <v>-0.19999999999999996</v>
      </c>
      <c r="N28" s="35">
        <v>19</v>
      </c>
      <c r="O28" s="36">
        <f t="shared" ref="O28" si="24">+P28-N28</f>
        <v>-11</v>
      </c>
      <c r="P28" s="35">
        <v>8</v>
      </c>
    </row>
    <row r="29" spans="2:16" x14ac:dyDescent="0.25">
      <c r="B29" s="10" t="s">
        <v>8</v>
      </c>
      <c r="C29" s="11"/>
      <c r="D29" s="15"/>
      <c r="E29" s="12">
        <f>+E28/E51</f>
        <v>1.8917896329928113E-2</v>
      </c>
      <c r="G29" s="11"/>
      <c r="H29" s="15"/>
      <c r="I29" s="12">
        <f>+I28/I51</f>
        <v>1.374334306820134E-2</v>
      </c>
      <c r="K29" s="12">
        <f>+I29-E29</f>
        <v>-5.1745532617267723E-3</v>
      </c>
      <c r="N29" s="40"/>
      <c r="O29" s="44"/>
      <c r="P29" s="41">
        <f>+P28/P51</f>
        <v>1.3696284882725561E-2</v>
      </c>
    </row>
    <row r="30" spans="2:16" x14ac:dyDescent="0.25">
      <c r="B30" s="10"/>
      <c r="C30" s="9"/>
      <c r="D30" s="9"/>
      <c r="E30" s="12"/>
      <c r="G30" s="9"/>
      <c r="H30" s="9"/>
      <c r="I30" s="12"/>
      <c r="K30" s="12"/>
      <c r="P30" s="41"/>
    </row>
    <row r="31" spans="2:16" x14ac:dyDescent="0.25">
      <c r="B31" t="s">
        <v>9</v>
      </c>
      <c r="C31" s="5">
        <v>50</v>
      </c>
      <c r="D31" s="13">
        <f t="shared" ref="D31:D33" si="25">+E31-C31</f>
        <v>20</v>
      </c>
      <c r="E31" s="5">
        <v>70</v>
      </c>
      <c r="G31" s="5">
        <v>50</v>
      </c>
      <c r="H31" s="13">
        <f t="shared" ref="H31:H33" si="26">+I31-G31</f>
        <v>22</v>
      </c>
      <c r="I31" s="5">
        <v>72</v>
      </c>
      <c r="K31">
        <f t="shared" ref="K31:K33" si="27">+I31-E31</f>
        <v>2</v>
      </c>
      <c r="L31" s="8">
        <f t="shared" si="4"/>
        <v>2.857142857142847E-2</v>
      </c>
      <c r="N31" s="35">
        <v>50</v>
      </c>
      <c r="O31" s="36">
        <f t="shared" ref="O31:O33" si="28">+P31-N31</f>
        <v>22</v>
      </c>
      <c r="P31" s="35">
        <v>72</v>
      </c>
    </row>
    <row r="32" spans="2:16" x14ac:dyDescent="0.25">
      <c r="B32" t="s">
        <v>34</v>
      </c>
      <c r="C32" s="5">
        <v>57</v>
      </c>
      <c r="D32" s="13">
        <f t="shared" si="25"/>
        <v>20</v>
      </c>
      <c r="E32" s="5">
        <v>77</v>
      </c>
      <c r="G32" s="5">
        <v>57</v>
      </c>
      <c r="H32" s="13">
        <f t="shared" si="26"/>
        <v>38</v>
      </c>
      <c r="I32" s="5">
        <v>95</v>
      </c>
      <c r="K32">
        <f t="shared" si="27"/>
        <v>18</v>
      </c>
      <c r="L32" s="8">
        <f t="shared" si="4"/>
        <v>0.23376623376623384</v>
      </c>
      <c r="N32" s="35">
        <v>57</v>
      </c>
      <c r="O32" s="36">
        <f t="shared" si="28"/>
        <v>20</v>
      </c>
      <c r="P32" s="35">
        <v>77</v>
      </c>
    </row>
    <row r="33" spans="2:16" x14ac:dyDescent="0.25">
      <c r="B33" t="s">
        <v>35</v>
      </c>
      <c r="C33" s="6">
        <v>12</v>
      </c>
      <c r="D33" s="14">
        <f t="shared" si="25"/>
        <v>10</v>
      </c>
      <c r="E33" s="6">
        <v>22</v>
      </c>
      <c r="G33" s="6">
        <v>12</v>
      </c>
      <c r="H33" s="14">
        <f t="shared" si="26"/>
        <v>10</v>
      </c>
      <c r="I33" s="6">
        <v>22</v>
      </c>
      <c r="K33" s="2">
        <f t="shared" si="27"/>
        <v>0</v>
      </c>
      <c r="L33" s="25">
        <f t="shared" si="4"/>
        <v>0</v>
      </c>
      <c r="N33" s="37">
        <v>12</v>
      </c>
      <c r="O33" s="38">
        <f t="shared" si="28"/>
        <v>10</v>
      </c>
      <c r="P33" s="37">
        <v>22</v>
      </c>
    </row>
    <row r="34" spans="2:16" x14ac:dyDescent="0.25">
      <c r="B34" s="1" t="s">
        <v>29</v>
      </c>
      <c r="C34" s="1">
        <f>SUM(C31:C33)</f>
        <v>119</v>
      </c>
      <c r="D34" s="1">
        <f>SUM(D31:D33)</f>
        <v>50</v>
      </c>
      <c r="E34" s="1">
        <f>SUM(E31:E33)</f>
        <v>169</v>
      </c>
      <c r="F34" s="1"/>
      <c r="G34" s="1">
        <f>SUM(G31:G33)</f>
        <v>119</v>
      </c>
      <c r="H34" s="1">
        <f>SUM(H31:H33)</f>
        <v>70</v>
      </c>
      <c r="I34" s="1">
        <f>SUM(I31:I33)</f>
        <v>189</v>
      </c>
      <c r="J34" s="1"/>
      <c r="K34" s="1">
        <f>SUM(K31:K33)</f>
        <v>20</v>
      </c>
      <c r="L34" s="24">
        <f>+I34/E34-1</f>
        <v>0.11834319526627213</v>
      </c>
      <c r="N34" s="39">
        <f>SUM(N31:N33)</f>
        <v>119</v>
      </c>
      <c r="O34" s="39">
        <f>SUM(O31:O33)</f>
        <v>52</v>
      </c>
      <c r="P34" s="39">
        <f>SUM(P31:P33)</f>
        <v>171</v>
      </c>
    </row>
    <row r="35" spans="2:16" x14ac:dyDescent="0.25">
      <c r="B35" s="10" t="s">
        <v>10</v>
      </c>
      <c r="C35" s="11"/>
      <c r="D35" s="15"/>
      <c r="E35" s="12">
        <f>+E34/E38</f>
        <v>0.44768211920529799</v>
      </c>
      <c r="G35" s="11"/>
      <c r="H35" s="15"/>
      <c r="I35" s="12">
        <f>+I34/I38</f>
        <v>0.45985401459854014</v>
      </c>
      <c r="K35" s="12">
        <f>+I35-E35</f>
        <v>1.2171895393242149E-2</v>
      </c>
      <c r="N35" s="40"/>
      <c r="O35" s="44"/>
      <c r="P35" s="41">
        <f>+P34/P38</f>
        <v>0.41404358353510895</v>
      </c>
    </row>
    <row r="36" spans="2:16" x14ac:dyDescent="0.25">
      <c r="B36" s="10" t="s">
        <v>8</v>
      </c>
      <c r="C36" s="11"/>
      <c r="D36" s="15"/>
      <c r="E36" s="12">
        <f>+E34/E51</f>
        <v>0.31971244797578507</v>
      </c>
      <c r="G36" s="11"/>
      <c r="H36" s="15"/>
      <c r="I36" s="12">
        <f>+I34/I51</f>
        <v>0.32468647998625666</v>
      </c>
      <c r="K36" s="12">
        <f>+I36-E36</f>
        <v>4.9740320104715852E-3</v>
      </c>
      <c r="N36" s="40"/>
      <c r="O36" s="44"/>
      <c r="P36" s="41">
        <f>+P34/P51</f>
        <v>0.29275808936825887</v>
      </c>
    </row>
    <row r="37" spans="2:16" x14ac:dyDescent="0.25">
      <c r="C37" s="5"/>
      <c r="D37" s="5"/>
      <c r="E37" s="5"/>
      <c r="G37" s="5"/>
      <c r="H37" s="5"/>
      <c r="I37" s="5"/>
      <c r="K37" s="5"/>
      <c r="L37" s="25"/>
    </row>
    <row r="38" spans="2:16" x14ac:dyDescent="0.25">
      <c r="B38" s="1" t="s">
        <v>24</v>
      </c>
      <c r="C38" s="7">
        <f>+C10+C17+C24+C28+C34</f>
        <v>285.5</v>
      </c>
      <c r="D38" s="7">
        <f>+D10+D17+D24+D28+D34</f>
        <v>92</v>
      </c>
      <c r="E38" s="7">
        <f>+E10+E17+E24+E28+E34</f>
        <v>377.5</v>
      </c>
      <c r="G38" s="7">
        <f>+G10+G17+G24+G28+G34</f>
        <v>345</v>
      </c>
      <c r="H38" s="7">
        <f>+H10+H17+H24+H28+H34</f>
        <v>66</v>
      </c>
      <c r="I38" s="7">
        <f>+I10+I17+I24+I28+I34</f>
        <v>411</v>
      </c>
      <c r="K38" s="7">
        <f>+K10+K17+K24+K28+K34</f>
        <v>33.5</v>
      </c>
      <c r="L38" s="26">
        <f t="shared" si="4"/>
        <v>8.8741721854304734E-2</v>
      </c>
      <c r="N38" s="45">
        <f>+N10+N17+N24+N28+N34</f>
        <v>285</v>
      </c>
      <c r="O38" s="45">
        <f>+O10+O17+O24+O28+O34</f>
        <v>128</v>
      </c>
      <c r="P38" s="45">
        <f>+P10+P17+P24+P28+P34</f>
        <v>413</v>
      </c>
    </row>
    <row r="39" spans="2:16" x14ac:dyDescent="0.25">
      <c r="B39" s="10" t="s">
        <v>8</v>
      </c>
      <c r="C39" s="11"/>
      <c r="D39" s="15"/>
      <c r="E39" s="12">
        <f>+E38/E51</f>
        <v>0.71415058645478624</v>
      </c>
      <c r="G39" s="11"/>
      <c r="H39" s="15"/>
      <c r="I39" s="12">
        <f>+I38/I51</f>
        <v>0.70606425012884377</v>
      </c>
      <c r="K39" s="12">
        <f>+I39-E39</f>
        <v>-8.086336325942467E-3</v>
      </c>
      <c r="N39" s="40"/>
      <c r="O39" s="44"/>
      <c r="P39" s="41">
        <f>+P38/P51</f>
        <v>0.70707070707070707</v>
      </c>
    </row>
    <row r="40" spans="2:16" x14ac:dyDescent="0.25">
      <c r="C40" s="5"/>
      <c r="D40" s="5"/>
      <c r="E40" s="5"/>
      <c r="G40" s="5"/>
      <c r="H40" s="5"/>
      <c r="I40" s="5"/>
      <c r="K40" s="5"/>
    </row>
    <row r="41" spans="2:16" x14ac:dyDescent="0.25">
      <c r="C41" s="5"/>
      <c r="D41" s="5"/>
      <c r="E41" s="5"/>
      <c r="G41" s="5"/>
      <c r="H41" s="5"/>
      <c r="I41" s="5"/>
      <c r="K41" s="5"/>
    </row>
    <row r="42" spans="2:16" x14ac:dyDescent="0.25">
      <c r="B42" t="s">
        <v>32</v>
      </c>
      <c r="C42" s="29">
        <v>0.1</v>
      </c>
      <c r="D42" s="29">
        <v>0</v>
      </c>
      <c r="E42" s="29">
        <v>0.1</v>
      </c>
      <c r="G42" s="29">
        <v>0.1</v>
      </c>
      <c r="H42" s="29">
        <v>0</v>
      </c>
      <c r="I42" s="29">
        <v>0.1</v>
      </c>
      <c r="K42">
        <f t="shared" ref="K42:K44" si="29">+I42-E42</f>
        <v>0</v>
      </c>
      <c r="L42" s="8">
        <f t="shared" si="4"/>
        <v>0</v>
      </c>
      <c r="N42" s="46">
        <v>0.1</v>
      </c>
      <c r="O42" s="46">
        <v>0</v>
      </c>
      <c r="P42" s="46">
        <v>0.1</v>
      </c>
    </row>
    <row r="43" spans="2:16" x14ac:dyDescent="0.25">
      <c r="B43" t="s">
        <v>37</v>
      </c>
      <c r="C43" s="5">
        <v>4</v>
      </c>
      <c r="D43" s="13">
        <f t="shared" ref="D43:D44" si="30">+E43-C43</f>
        <v>146</v>
      </c>
      <c r="E43" s="13">
        <v>150</v>
      </c>
      <c r="G43" s="5">
        <v>4</v>
      </c>
      <c r="H43" s="13">
        <f t="shared" ref="H43:H44" si="31">+I43-G43</f>
        <v>166</v>
      </c>
      <c r="I43" s="13">
        <v>170</v>
      </c>
      <c r="K43">
        <f t="shared" si="29"/>
        <v>20</v>
      </c>
      <c r="L43" s="8">
        <f t="shared" si="4"/>
        <v>0.1333333333333333</v>
      </c>
      <c r="N43" s="35">
        <v>4</v>
      </c>
      <c r="O43" s="36">
        <f t="shared" ref="O43:O44" si="32">+P43-N43</f>
        <v>166</v>
      </c>
      <c r="P43" s="36">
        <v>170</v>
      </c>
    </row>
    <row r="44" spans="2:16" x14ac:dyDescent="0.25">
      <c r="B44" t="s">
        <v>37</v>
      </c>
      <c r="C44" s="6">
        <v>2</v>
      </c>
      <c r="D44" s="14">
        <f t="shared" si="30"/>
        <v>-1</v>
      </c>
      <c r="E44" s="14">
        <v>1</v>
      </c>
      <c r="G44" s="6">
        <v>2</v>
      </c>
      <c r="H44" s="14">
        <f t="shared" si="31"/>
        <v>-1</v>
      </c>
      <c r="I44" s="14">
        <v>1</v>
      </c>
      <c r="K44" s="2">
        <f t="shared" si="29"/>
        <v>0</v>
      </c>
      <c r="L44" s="25">
        <f t="shared" si="4"/>
        <v>0</v>
      </c>
      <c r="N44" s="37">
        <v>2</v>
      </c>
      <c r="O44" s="38">
        <f t="shared" si="32"/>
        <v>-1</v>
      </c>
      <c r="P44" s="38">
        <v>1</v>
      </c>
    </row>
    <row r="45" spans="2:16" x14ac:dyDescent="0.25">
      <c r="B45" s="1" t="s">
        <v>23</v>
      </c>
      <c r="C45" s="13">
        <f>SUM(C42:C44)</f>
        <v>6.1</v>
      </c>
      <c r="D45" s="13">
        <f t="shared" ref="D45:E45" si="33">SUM(D42:D44)</f>
        <v>145</v>
      </c>
      <c r="E45" s="13">
        <f t="shared" si="33"/>
        <v>151.1</v>
      </c>
      <c r="G45" s="13">
        <f>SUM(G42:G44)</f>
        <v>6.1</v>
      </c>
      <c r="H45" s="13">
        <f t="shared" ref="H45" si="34">SUM(H42:H44)</f>
        <v>165</v>
      </c>
      <c r="I45" s="13">
        <f t="shared" ref="I45:K45" si="35">SUM(I42:I44)</f>
        <v>171.1</v>
      </c>
      <c r="K45" s="13">
        <f t="shared" si="35"/>
        <v>20</v>
      </c>
      <c r="L45" s="8">
        <f t="shared" si="4"/>
        <v>0.13236267372600929</v>
      </c>
      <c r="N45" s="36">
        <f>SUM(N42:N44)</f>
        <v>6.1</v>
      </c>
      <c r="O45" s="36">
        <f t="shared" ref="O45" si="36">SUM(O42:O44)</f>
        <v>165</v>
      </c>
      <c r="P45" s="36">
        <f t="shared" ref="P45" si="37">SUM(P42:P44)</f>
        <v>171.1</v>
      </c>
    </row>
    <row r="46" spans="2:16" x14ac:dyDescent="0.25">
      <c r="B46" s="10" t="s">
        <v>8</v>
      </c>
      <c r="C46" s="11"/>
      <c r="D46" s="15"/>
      <c r="E46" s="12"/>
      <c r="G46" s="11"/>
      <c r="H46" s="15"/>
      <c r="I46" s="12"/>
      <c r="K46" s="12"/>
      <c r="N46" s="40"/>
      <c r="O46" s="44"/>
      <c r="P46" s="41"/>
    </row>
    <row r="47" spans="2:16" x14ac:dyDescent="0.25">
      <c r="L47" s="25"/>
    </row>
    <row r="48" spans="2:16" x14ac:dyDescent="0.25">
      <c r="B48" s="1" t="s">
        <v>25</v>
      </c>
      <c r="C48" s="23">
        <f>+C45</f>
        <v>6.1</v>
      </c>
      <c r="D48" s="23">
        <f>+D45</f>
        <v>145</v>
      </c>
      <c r="E48" s="23">
        <f>+E45</f>
        <v>151.1</v>
      </c>
      <c r="G48" s="23">
        <f>+G45</f>
        <v>6.1</v>
      </c>
      <c r="H48" s="23">
        <f>+H45</f>
        <v>165</v>
      </c>
      <c r="I48" s="23">
        <f>+I45</f>
        <v>171.1</v>
      </c>
      <c r="K48" s="23">
        <f>+K45</f>
        <v>20</v>
      </c>
      <c r="L48" s="25">
        <f t="shared" si="4"/>
        <v>0.13236267372600929</v>
      </c>
      <c r="N48" s="47">
        <f>+N45</f>
        <v>6.1</v>
      </c>
      <c r="O48" s="47">
        <f>+O45</f>
        <v>165</v>
      </c>
      <c r="P48" s="47">
        <f>+P45</f>
        <v>171.1</v>
      </c>
    </row>
    <row r="49" spans="2:16" x14ac:dyDescent="0.25">
      <c r="B49" s="10" t="s">
        <v>8</v>
      </c>
      <c r="C49" s="11"/>
      <c r="D49" s="15"/>
      <c r="E49" s="12">
        <f>+E48/E51</f>
        <v>0.28584941354521376</v>
      </c>
      <c r="G49" s="11"/>
      <c r="H49" s="15"/>
      <c r="I49" s="12">
        <f>+I48/I51</f>
        <v>0.29393574987115612</v>
      </c>
      <c r="K49" s="12">
        <f>+I49-E49</f>
        <v>8.086336325942356E-3</v>
      </c>
      <c r="N49" s="40"/>
      <c r="O49" s="44"/>
      <c r="P49" s="41">
        <f>+P48/P51</f>
        <v>0.29292929292929293</v>
      </c>
    </row>
    <row r="51" spans="2:16" ht="15.75" thickBot="1" x14ac:dyDescent="0.3">
      <c r="B51" s="1" t="s">
        <v>26</v>
      </c>
      <c r="C51" s="18">
        <f>+C48+C38</f>
        <v>291.60000000000002</v>
      </c>
      <c r="D51" s="18">
        <f>+D48+D38</f>
        <v>237</v>
      </c>
      <c r="E51" s="18">
        <f>+E48+E38</f>
        <v>528.6</v>
      </c>
      <c r="G51" s="18">
        <f>+G48+G38</f>
        <v>351.1</v>
      </c>
      <c r="H51" s="18">
        <f>+H48+H38</f>
        <v>231</v>
      </c>
      <c r="I51" s="18">
        <f>+I48+I38</f>
        <v>582.1</v>
      </c>
      <c r="K51" s="18">
        <f>+K48+K38</f>
        <v>53.5</v>
      </c>
      <c r="L51" s="27">
        <f>+I51/E51-1</f>
        <v>0.10121074536511543</v>
      </c>
      <c r="N51" s="48">
        <f>+N48+N38</f>
        <v>291.10000000000002</v>
      </c>
      <c r="O51" s="48">
        <f>+O48+O38</f>
        <v>293</v>
      </c>
      <c r="P51" s="48">
        <f>+P48+P38</f>
        <v>584.1</v>
      </c>
    </row>
    <row r="52" spans="2:16" x14ac:dyDescent="0.25">
      <c r="C52" s="19"/>
      <c r="D52" s="19"/>
      <c r="E52" s="19"/>
      <c r="G52" s="19"/>
      <c r="H52" s="19"/>
      <c r="I52" s="19"/>
      <c r="K52" s="19"/>
      <c r="N52" s="49"/>
      <c r="O52" s="49"/>
      <c r="P52" s="49"/>
    </row>
    <row r="53" spans="2:16" x14ac:dyDescent="0.25">
      <c r="C53" s="19"/>
      <c r="D53" s="19"/>
      <c r="E53" s="19"/>
      <c r="G53" s="19"/>
      <c r="H53" s="19"/>
      <c r="I53" s="19"/>
      <c r="K53" s="19"/>
      <c r="N53" s="49"/>
      <c r="O53" s="49"/>
      <c r="P53" s="49"/>
    </row>
    <row r="54" spans="2:16" x14ac:dyDescent="0.25">
      <c r="B54" t="s">
        <v>62</v>
      </c>
      <c r="C54" s="19">
        <v>15</v>
      </c>
      <c r="D54" s="20">
        <f t="shared" ref="D54:D55" si="38">+E54-C54</f>
        <v>0</v>
      </c>
      <c r="E54" s="19">
        <v>15</v>
      </c>
      <c r="G54" s="19">
        <v>20</v>
      </c>
      <c r="H54" s="20">
        <f t="shared" ref="H54:H55" si="39">+I54-G54</f>
        <v>0</v>
      </c>
      <c r="I54" s="19">
        <v>20</v>
      </c>
      <c r="K54" s="19">
        <f>+I54-E54</f>
        <v>5</v>
      </c>
      <c r="L54" s="8">
        <f t="shared" si="4"/>
        <v>0.33333333333333326</v>
      </c>
      <c r="N54" s="49">
        <v>20</v>
      </c>
      <c r="O54" s="49">
        <f t="shared" ref="O54:O55" si="40">+P54-N54</f>
        <v>0</v>
      </c>
      <c r="P54" s="49">
        <v>20</v>
      </c>
    </row>
    <row r="55" spans="2:16" x14ac:dyDescent="0.25">
      <c r="B55" t="s">
        <v>63</v>
      </c>
      <c r="C55" s="19">
        <v>10</v>
      </c>
      <c r="D55" s="20">
        <f t="shared" si="38"/>
        <v>0</v>
      </c>
      <c r="E55" s="19">
        <v>10</v>
      </c>
      <c r="G55" s="19">
        <v>8</v>
      </c>
      <c r="H55" s="20">
        <f t="shared" si="39"/>
        <v>0</v>
      </c>
      <c r="I55" s="19">
        <v>8</v>
      </c>
      <c r="K55" s="19">
        <f t="shared" ref="K55" si="41">+I55-E55</f>
        <v>-2</v>
      </c>
      <c r="L55" s="8">
        <f t="shared" si="4"/>
        <v>-0.19999999999999996</v>
      </c>
      <c r="N55" s="49">
        <v>8</v>
      </c>
      <c r="O55" s="49">
        <f t="shared" si="40"/>
        <v>0</v>
      </c>
      <c r="P55" s="49">
        <v>8</v>
      </c>
    </row>
    <row r="56" spans="2:16" x14ac:dyDescent="0.25">
      <c r="B56" t="s">
        <v>64</v>
      </c>
      <c r="C56" s="19"/>
      <c r="D56" s="20"/>
      <c r="E56" s="19"/>
      <c r="G56" s="19"/>
      <c r="H56" s="20"/>
      <c r="I56" s="19"/>
      <c r="N56" s="49"/>
      <c r="O56" s="49"/>
      <c r="P56" s="49"/>
    </row>
    <row r="57" spans="2:16" x14ac:dyDescent="0.25">
      <c r="B57" t="s">
        <v>65</v>
      </c>
      <c r="C57" s="19"/>
      <c r="D57" s="20"/>
      <c r="E57" s="19"/>
      <c r="G57" s="19"/>
      <c r="H57" s="20"/>
      <c r="I57" s="19"/>
      <c r="L57" s="25"/>
      <c r="N57" s="49"/>
      <c r="O57" s="49"/>
      <c r="P57" s="49"/>
    </row>
    <row r="58" spans="2:16" x14ac:dyDescent="0.25">
      <c r="B58" s="1" t="s">
        <v>67</v>
      </c>
      <c r="C58" s="23">
        <f>SUM(C54:C57)</f>
        <v>25</v>
      </c>
      <c r="D58" s="23">
        <f>SUM(D54:D57)</f>
        <v>0</v>
      </c>
      <c r="E58" s="23">
        <f>SUM(E54:E57)</f>
        <v>25</v>
      </c>
      <c r="G58" s="23">
        <f>SUM(G54:G57)</f>
        <v>28</v>
      </c>
      <c r="H58" s="23">
        <f>SUM(H54:H57)</f>
        <v>0</v>
      </c>
      <c r="I58" s="23">
        <f>SUM(I54:I57)</f>
        <v>28</v>
      </c>
      <c r="K58" s="23">
        <f>SUM(K54:K57)</f>
        <v>3</v>
      </c>
      <c r="L58" s="26">
        <f t="shared" ref="L58" si="42">+I58/E58-1</f>
        <v>0.12000000000000011</v>
      </c>
      <c r="N58" s="47">
        <f>SUM(N54:N57)</f>
        <v>28</v>
      </c>
      <c r="O58" s="47">
        <f>SUM(O54:O57)</f>
        <v>0</v>
      </c>
      <c r="P58" s="47">
        <f>SUM(P54:P57)</f>
        <v>28</v>
      </c>
    </row>
    <row r="59" spans="2:16" x14ac:dyDescent="0.25">
      <c r="B59" s="10" t="s">
        <v>66</v>
      </c>
      <c r="C59" s="11"/>
      <c r="D59" s="15"/>
      <c r="E59" s="12">
        <f>+E58/E65</f>
        <v>0.25</v>
      </c>
      <c r="G59" s="11"/>
      <c r="H59" s="15"/>
      <c r="I59" s="12">
        <f>+I58/I65</f>
        <v>0.26666666666666666</v>
      </c>
      <c r="K59" s="12">
        <f>+I59-E59</f>
        <v>1.6666666666666663E-2</v>
      </c>
      <c r="N59" s="40"/>
      <c r="O59" s="44"/>
      <c r="P59" s="12">
        <f>+P58/P65</f>
        <v>0.28000000000000003</v>
      </c>
    </row>
    <row r="60" spans="2:16" x14ac:dyDescent="0.25">
      <c r="C60" s="19"/>
      <c r="D60" s="20"/>
      <c r="E60" s="19"/>
      <c r="G60" s="19"/>
      <c r="H60" s="20"/>
      <c r="I60" s="19"/>
      <c r="N60" s="49"/>
      <c r="O60" s="49"/>
      <c r="P60" s="49"/>
    </row>
    <row r="61" spans="2:16" x14ac:dyDescent="0.25">
      <c r="B61" t="s">
        <v>68</v>
      </c>
      <c r="C61" s="19">
        <v>75</v>
      </c>
      <c r="D61" s="20">
        <f t="shared" ref="D61" si="43">+E61-C61</f>
        <v>0</v>
      </c>
      <c r="E61" s="19">
        <v>75</v>
      </c>
      <c r="G61" s="19">
        <v>77</v>
      </c>
      <c r="H61" s="20">
        <f t="shared" ref="H61" si="44">+I61-G61</f>
        <v>0</v>
      </c>
      <c r="I61" s="19">
        <v>77</v>
      </c>
      <c r="K61" s="19">
        <f>+I61-E61</f>
        <v>2</v>
      </c>
      <c r="L61" s="8">
        <f t="shared" ref="L61" si="45">+I61/E61-1</f>
        <v>2.6666666666666616E-2</v>
      </c>
      <c r="N61" s="19">
        <v>72</v>
      </c>
      <c r="O61" s="20">
        <f t="shared" ref="O61" si="46">+P61-N61</f>
        <v>0</v>
      </c>
      <c r="P61" s="19">
        <v>72</v>
      </c>
    </row>
    <row r="62" spans="2:16" x14ac:dyDescent="0.25">
      <c r="B62" s="10" t="s">
        <v>66</v>
      </c>
      <c r="C62" s="11"/>
      <c r="D62" s="15"/>
      <c r="E62" s="12">
        <f>+E61/E65</f>
        <v>0.75</v>
      </c>
      <c r="G62" s="11"/>
      <c r="H62" s="15"/>
      <c r="I62" s="12">
        <f>+I61/I65</f>
        <v>0.73333333333333328</v>
      </c>
      <c r="K62" s="12">
        <f>+I62-E62</f>
        <v>-1.6666666666666718E-2</v>
      </c>
      <c r="N62" s="40"/>
      <c r="O62" s="44"/>
      <c r="P62" s="12">
        <f>+P61/P65</f>
        <v>0.72</v>
      </c>
    </row>
    <row r="63" spans="2:16" x14ac:dyDescent="0.25">
      <c r="C63" s="19"/>
      <c r="D63" s="20"/>
      <c r="E63" s="19"/>
      <c r="G63" s="19"/>
      <c r="H63" s="20"/>
      <c r="I63" s="19"/>
      <c r="N63" s="49"/>
      <c r="O63" s="49"/>
      <c r="P63" s="49"/>
    </row>
    <row r="64" spans="2:16" x14ac:dyDescent="0.25">
      <c r="C64" s="19"/>
      <c r="D64" s="20"/>
      <c r="E64" s="19"/>
      <c r="G64" s="19"/>
      <c r="H64" s="20"/>
      <c r="I64" s="19"/>
      <c r="N64" s="49"/>
      <c r="O64" s="49"/>
      <c r="P64" s="49"/>
    </row>
    <row r="65" spans="2:16" ht="15.75" thickBot="1" x14ac:dyDescent="0.3">
      <c r="B65" s="1" t="s">
        <v>27</v>
      </c>
      <c r="C65" s="21">
        <f>+C61+C58</f>
        <v>100</v>
      </c>
      <c r="D65" s="21">
        <f>SUM(D54:D55)</f>
        <v>0</v>
      </c>
      <c r="E65" s="21">
        <f>+E61+E58</f>
        <v>100</v>
      </c>
      <c r="G65" s="21">
        <f>+G61+G58</f>
        <v>105</v>
      </c>
      <c r="H65" s="21">
        <f>SUM(H54:H55)</f>
        <v>0</v>
      </c>
      <c r="I65" s="21">
        <f>+I61+I58</f>
        <v>105</v>
      </c>
      <c r="K65" s="21">
        <f>+K61+K58</f>
        <v>5</v>
      </c>
      <c r="L65" s="27">
        <f t="shared" si="4"/>
        <v>5.0000000000000044E-2</v>
      </c>
      <c r="N65" s="50">
        <f>+N61+N58</f>
        <v>100</v>
      </c>
      <c r="O65" s="58">
        <f t="shared" ref="O65" si="47">+P65-N65</f>
        <v>0</v>
      </c>
      <c r="P65" s="50">
        <f>+P61+P58</f>
        <v>100</v>
      </c>
    </row>
    <row r="66" spans="2:16" x14ac:dyDescent="0.25">
      <c r="C66" s="19"/>
      <c r="D66" s="19"/>
      <c r="E66" s="19"/>
      <c r="G66" s="19"/>
      <c r="H66" s="19"/>
      <c r="I66" s="19"/>
      <c r="K66" s="19"/>
      <c r="N66" s="49"/>
      <c r="O66" s="49"/>
      <c r="P66" s="49"/>
    </row>
    <row r="67" spans="2:16" ht="15.75" thickBot="1" x14ac:dyDescent="0.3">
      <c r="B67" s="1" t="s">
        <v>28</v>
      </c>
      <c r="C67" s="22">
        <f>+C51-C65</f>
        <v>191.60000000000002</v>
      </c>
      <c r="D67" s="22">
        <f t="shared" ref="D67" si="48">+D51-D65</f>
        <v>237</v>
      </c>
      <c r="E67" s="22">
        <f>+E51-E65</f>
        <v>428.6</v>
      </c>
      <c r="G67" s="22">
        <f>+G51-G65</f>
        <v>246.10000000000002</v>
      </c>
      <c r="H67" s="22">
        <f t="shared" ref="H67" si="49">+H51-H65</f>
        <v>231</v>
      </c>
      <c r="I67" s="22">
        <f>+I51-I65</f>
        <v>477.1</v>
      </c>
      <c r="K67" s="22">
        <f>+I67-E67</f>
        <v>48.5</v>
      </c>
      <c r="L67" s="28">
        <f t="shared" si="4"/>
        <v>0.11315912272515161</v>
      </c>
      <c r="N67" s="51">
        <f>+N51-N65</f>
        <v>191.10000000000002</v>
      </c>
      <c r="O67" s="51">
        <f t="shared" ref="O67:P67" si="50">+O51-O65</f>
        <v>293</v>
      </c>
      <c r="P67" s="51">
        <f t="shared" si="50"/>
        <v>484.1</v>
      </c>
    </row>
    <row r="68" spans="2:16" ht="15.75" thickTop="1" x14ac:dyDescent="0.25">
      <c r="B68" s="10" t="s">
        <v>8</v>
      </c>
      <c r="C68" s="11"/>
      <c r="D68" s="15"/>
      <c r="E68" s="17">
        <f>+E67/E51</f>
        <v>0.81082103670071892</v>
      </c>
      <c r="G68" s="11"/>
      <c r="H68" s="15"/>
      <c r="I68" s="17">
        <f>+I67/I51</f>
        <v>0.81961862222985737</v>
      </c>
      <c r="K68" s="12">
        <f>+I68-E68</f>
        <v>8.7975855291384519E-3</v>
      </c>
      <c r="N68" s="40"/>
      <c r="O68" s="44"/>
      <c r="P68" s="52">
        <f>+P67/P51</f>
        <v>0.82879643896593047</v>
      </c>
    </row>
    <row r="70" spans="2:16" x14ac:dyDescent="0.25">
      <c r="K70" s="19"/>
    </row>
    <row r="73" spans="2:16" x14ac:dyDescent="0.25">
      <c r="B73" s="10" t="s">
        <v>72</v>
      </c>
      <c r="I73" s="59">
        <f>+K67</f>
        <v>48.5</v>
      </c>
    </row>
    <row r="74" spans="2:16" x14ac:dyDescent="0.25">
      <c r="B74" s="10" t="s">
        <v>69</v>
      </c>
      <c r="I74" s="17">
        <f>+I73/I51</f>
        <v>8.3319017350970623E-2</v>
      </c>
    </row>
    <row r="75" spans="2:16" x14ac:dyDescent="0.25">
      <c r="B75" s="10" t="s">
        <v>70</v>
      </c>
      <c r="I75" s="17">
        <f>+I73/I38</f>
        <v>0.11800486618004866</v>
      </c>
    </row>
    <row r="76" spans="2:16" x14ac:dyDescent="0.25">
      <c r="B76" s="10" t="s">
        <v>71</v>
      </c>
      <c r="I76" s="17">
        <f>+I73/I67</f>
        <v>0.10165583735066024</v>
      </c>
    </row>
    <row r="77" spans="2:16" x14ac:dyDescent="0.25">
      <c r="B77" s="10" t="s">
        <v>73</v>
      </c>
      <c r="I77" s="59">
        <f>+I38/I58</f>
        <v>14.678571428571429</v>
      </c>
    </row>
    <row r="78" spans="2:16" x14ac:dyDescent="0.25">
      <c r="B78" s="10" t="s">
        <v>74</v>
      </c>
      <c r="I78" s="59">
        <f>+I10/I58</f>
        <v>5.9285714285714288</v>
      </c>
    </row>
    <row r="79" spans="2:16" x14ac:dyDescent="0.25">
      <c r="B79" s="10" t="s">
        <v>75</v>
      </c>
      <c r="I79" s="17">
        <f>+I65/I51</f>
        <v>0.18038137777014257</v>
      </c>
    </row>
  </sheetData>
  <mergeCells count="4">
    <mergeCell ref="N1:P1"/>
    <mergeCell ref="C1:E1"/>
    <mergeCell ref="G1:I1"/>
    <mergeCell ref="K1:L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29"/>
  <sheetViews>
    <sheetView workbookViewId="0">
      <selection activeCell="C16" sqref="C16"/>
    </sheetView>
  </sheetViews>
  <sheetFormatPr defaultRowHeight="15" x14ac:dyDescent="0.25"/>
  <cols>
    <col min="3" max="3" width="228.5703125" customWidth="1"/>
  </cols>
  <sheetData>
    <row r="2" spans="3:3" x14ac:dyDescent="0.25">
      <c r="C2" s="33" t="s">
        <v>41</v>
      </c>
    </row>
    <row r="6" spans="3:3" x14ac:dyDescent="0.25">
      <c r="C6" t="s">
        <v>38</v>
      </c>
    </row>
    <row r="7" spans="3:3" x14ac:dyDescent="0.25">
      <c r="C7" t="s">
        <v>44</v>
      </c>
    </row>
    <row r="8" spans="3:3" x14ac:dyDescent="0.25">
      <c r="C8" t="s">
        <v>45</v>
      </c>
    </row>
    <row r="9" spans="3:3" x14ac:dyDescent="0.25">
      <c r="C9" t="s">
        <v>46</v>
      </c>
    </row>
    <row r="10" spans="3:3" x14ac:dyDescent="0.25">
      <c r="C10" t="s">
        <v>47</v>
      </c>
    </row>
    <row r="11" spans="3:3" x14ac:dyDescent="0.25">
      <c r="C11" t="s">
        <v>40</v>
      </c>
    </row>
    <row r="12" spans="3:3" x14ac:dyDescent="0.25">
      <c r="C12" t="s">
        <v>48</v>
      </c>
    </row>
    <row r="13" spans="3:3" x14ac:dyDescent="0.25">
      <c r="C13" t="s">
        <v>42</v>
      </c>
    </row>
    <row r="14" spans="3:3" x14ac:dyDescent="0.25">
      <c r="C14" t="s">
        <v>39</v>
      </c>
    </row>
    <row r="15" spans="3:3" x14ac:dyDescent="0.25">
      <c r="C15" t="s">
        <v>56</v>
      </c>
    </row>
    <row r="16" spans="3:3" x14ac:dyDescent="0.25">
      <c r="C16" t="s">
        <v>57</v>
      </c>
    </row>
    <row r="17" spans="3:3" x14ac:dyDescent="0.25">
      <c r="C17" t="s">
        <v>58</v>
      </c>
    </row>
    <row r="18" spans="3:3" x14ac:dyDescent="0.25">
      <c r="C18" t="s">
        <v>59</v>
      </c>
    </row>
    <row r="20" spans="3:3" x14ac:dyDescent="0.25">
      <c r="C20" t="s">
        <v>60</v>
      </c>
    </row>
    <row r="22" spans="3:3" x14ac:dyDescent="0.25">
      <c r="C22" s="53" t="s">
        <v>49</v>
      </c>
    </row>
    <row r="23" spans="3:3" x14ac:dyDescent="0.25">
      <c r="C23" s="54" t="s">
        <v>50</v>
      </c>
    </row>
    <row r="24" spans="3:3" x14ac:dyDescent="0.25">
      <c r="C24" s="55" t="s">
        <v>51</v>
      </c>
    </row>
    <row r="25" spans="3:3" x14ac:dyDescent="0.25">
      <c r="C25" s="55" t="s">
        <v>52</v>
      </c>
    </row>
    <row r="26" spans="3:3" x14ac:dyDescent="0.25">
      <c r="C26" s="55" t="s">
        <v>53</v>
      </c>
    </row>
    <row r="27" spans="3:3" x14ac:dyDescent="0.25">
      <c r="C27" s="56" t="s">
        <v>54</v>
      </c>
    </row>
    <row r="28" spans="3:3" x14ac:dyDescent="0.25">
      <c r="C28" s="56" t="s">
        <v>55</v>
      </c>
    </row>
    <row r="29" spans="3:3" x14ac:dyDescent="0.25">
      <c r="C29" s="57"/>
    </row>
  </sheetData>
  <hyperlinks>
    <hyperlink ref="C27" r:id="rId1" display="http://www.wtsserbia.com/"/>
    <hyperlink ref="C28" r:id="rId2" display="http://www.wts.com/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Bilans stanja</vt:lpstr>
      <vt:lpstr>Objašnjenja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2021-01-13T07:57:32Z</dcterms:created>
  <dcterms:modified xsi:type="dcterms:W3CDTF">2021-01-20T07:19:18Z</dcterms:modified>
</cp:coreProperties>
</file>