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9440" windowHeight="8010" tabRatio="961"/>
  </bookViews>
  <sheets>
    <sheet name="Bruto bilans u 000 dinara" sheetId="7" r:id="rId1"/>
    <sheet name="Zakljucni po prometu 2014 u din" sheetId="10" r:id="rId2"/>
    <sheet name="Zakljucni po prometu 2013 u din" sheetId="11" r:id="rId3"/>
    <sheet name="Bilans stanja" sheetId="1" r:id="rId4"/>
    <sheet name="Bilans uspeha" sheetId="2" r:id="rId5"/>
    <sheet name="Izvestaj o ostalom rezultatu" sheetId="3" r:id="rId6"/>
    <sheet name="Izvestaj o novcanim tokovima" sheetId="4" r:id="rId7"/>
    <sheet name="Izvestaj o promenama na kapital" sheetId="6" r:id="rId8"/>
    <sheet name="Sheet1" sheetId="12" r:id="rId9"/>
  </sheets>
  <externalReferences>
    <externalReference r:id="rId10"/>
  </externalReferences>
  <definedNames>
    <definedName name="_xlnm._FilterDatabase" localSheetId="0" hidden="1">'Bruto bilans u 000 dinara'!$A$1:$E$403</definedName>
    <definedName name="Meseci">[1]Liste!$A$1:$A$12</definedName>
    <definedName name="_xlnm.Print_Area" localSheetId="3">'Bilans stanja'!$B$1:$H$157</definedName>
  </definedNames>
  <calcPr calcId="144525"/>
</workbook>
</file>

<file path=xl/calcChain.xml><?xml version="1.0" encoding="utf-8"?>
<calcChain xmlns="http://schemas.openxmlformats.org/spreadsheetml/2006/main">
  <c r="N9" i="2" l="1"/>
  <c r="N8" i="2"/>
  <c r="G221" i="7" l="1"/>
  <c r="G4" i="7" l="1"/>
  <c r="G3" i="7"/>
  <c r="G2" i="7"/>
  <c r="Q27" i="2"/>
  <c r="P27" i="2"/>
  <c r="B250" i="10"/>
  <c r="C250" i="10"/>
  <c r="B252" i="10" s="1"/>
  <c r="F154" i="1" l="1"/>
  <c r="F83" i="1"/>
  <c r="D54" i="4" l="1"/>
  <c r="D55" i="4"/>
  <c r="D149" i="10"/>
  <c r="G149" i="10" s="1"/>
  <c r="E149" i="10"/>
  <c r="D32" i="10"/>
  <c r="E32" i="10"/>
  <c r="G32" i="10" l="1"/>
  <c r="D16" i="4"/>
  <c r="C260" i="11" l="1"/>
  <c r="B260" i="11"/>
  <c r="C247" i="10"/>
  <c r="B247" i="10"/>
  <c r="G71" i="2" l="1"/>
  <c r="G66" i="2"/>
  <c r="G63" i="2"/>
  <c r="G62" i="2"/>
  <c r="G61" i="2"/>
  <c r="F61" i="2"/>
  <c r="G60" i="2"/>
  <c r="F60" i="2"/>
  <c r="G57" i="2"/>
  <c r="G56" i="2"/>
  <c r="G55" i="2"/>
  <c r="F55" i="2"/>
  <c r="G54" i="2"/>
  <c r="F54" i="2"/>
  <c r="G53" i="2"/>
  <c r="F53" i="2"/>
  <c r="G52" i="2"/>
  <c r="G51" i="2" s="1"/>
  <c r="G50" i="2" s="1"/>
  <c r="F52" i="2"/>
  <c r="G49" i="2"/>
  <c r="G48" i="2"/>
  <c r="G47" i="2"/>
  <c r="G46" i="2"/>
  <c r="G45" i="2"/>
  <c r="G44" i="2"/>
  <c r="F47" i="2"/>
  <c r="F46" i="2"/>
  <c r="F45" i="2"/>
  <c r="F43" i="2" s="1"/>
  <c r="F44" i="2"/>
  <c r="G39" i="2"/>
  <c r="G38" i="2"/>
  <c r="F38" i="2"/>
  <c r="G37" i="2"/>
  <c r="G36" i="2"/>
  <c r="G35" i="2"/>
  <c r="G34" i="2"/>
  <c r="G33" i="2"/>
  <c r="G32" i="2"/>
  <c r="G31" i="2"/>
  <c r="F32" i="2"/>
  <c r="F31" i="2"/>
  <c r="G30" i="2"/>
  <c r="F30" i="2"/>
  <c r="G29" i="2"/>
  <c r="G27" i="2" s="1"/>
  <c r="G25" i="2"/>
  <c r="F25" i="2"/>
  <c r="G24" i="2"/>
  <c r="F24" i="2"/>
  <c r="G23" i="2"/>
  <c r="G22" i="2"/>
  <c r="G21" i="2"/>
  <c r="G20" i="2"/>
  <c r="G19" i="2"/>
  <c r="G18" i="2"/>
  <c r="G15" i="2"/>
  <c r="G14" i="2"/>
  <c r="G13" i="2"/>
  <c r="G12" i="2"/>
  <c r="G11" i="2"/>
  <c r="G10" i="2"/>
  <c r="G9" i="2" s="1"/>
  <c r="G8" i="2" s="1"/>
  <c r="G40" i="2" s="1"/>
  <c r="F22" i="2"/>
  <c r="F21" i="2"/>
  <c r="F20" i="2"/>
  <c r="F19" i="2"/>
  <c r="F18" i="2"/>
  <c r="F14" i="2"/>
  <c r="F13" i="2"/>
  <c r="F12" i="2"/>
  <c r="F11" i="2"/>
  <c r="F10" i="2"/>
  <c r="F51" i="2"/>
  <c r="G43" i="2"/>
  <c r="G42" i="2"/>
  <c r="G16" i="2"/>
  <c r="G110" i="1"/>
  <c r="F66" i="2"/>
  <c r="F62" i="2"/>
  <c r="F49" i="2"/>
  <c r="F48" i="2"/>
  <c r="F23" i="2"/>
  <c r="F42" i="2" l="1"/>
  <c r="G58" i="2"/>
  <c r="F16" i="2"/>
  <c r="F15" i="2"/>
  <c r="F9" i="2" s="1"/>
  <c r="G64" i="2"/>
  <c r="G68" i="2" s="1"/>
  <c r="G75" i="2" s="1"/>
  <c r="G107" i="1" s="1"/>
  <c r="H154" i="1"/>
  <c r="G154" i="1"/>
  <c r="H153" i="1"/>
  <c r="G153" i="1"/>
  <c r="H152" i="1"/>
  <c r="G152" i="1"/>
  <c r="H151" i="1"/>
  <c r="G151" i="1"/>
  <c r="H150" i="1"/>
  <c r="H149" i="1"/>
  <c r="H148" i="1"/>
  <c r="H147" i="1"/>
  <c r="H146" i="1"/>
  <c r="H145" i="1"/>
  <c r="H144" i="1"/>
  <c r="G150" i="1"/>
  <c r="G149" i="1"/>
  <c r="G148" i="1"/>
  <c r="G147" i="1"/>
  <c r="G146" i="1"/>
  <c r="G145" i="1"/>
  <c r="G144" i="1"/>
  <c r="F150" i="1"/>
  <c r="F147" i="1"/>
  <c r="F146" i="1"/>
  <c r="F145" i="1"/>
  <c r="F144" i="1"/>
  <c r="H142" i="1"/>
  <c r="G142" i="1"/>
  <c r="H141" i="1"/>
  <c r="H140" i="1"/>
  <c r="H139" i="1"/>
  <c r="H138" i="1"/>
  <c r="H137" i="1"/>
  <c r="H136" i="1"/>
  <c r="G141" i="1"/>
  <c r="G140" i="1"/>
  <c r="G139" i="1"/>
  <c r="G138" i="1"/>
  <c r="G137" i="1"/>
  <c r="G136" i="1"/>
  <c r="F140" i="1"/>
  <c r="F139" i="1"/>
  <c r="F138" i="1"/>
  <c r="F137" i="1"/>
  <c r="F136" i="1"/>
  <c r="H131" i="1"/>
  <c r="G131" i="1"/>
  <c r="F131" i="1"/>
  <c r="H130" i="1"/>
  <c r="H129" i="1"/>
  <c r="H128" i="1"/>
  <c r="H127" i="1"/>
  <c r="H126" i="1"/>
  <c r="H125" i="1"/>
  <c r="H124" i="1"/>
  <c r="H123" i="1"/>
  <c r="G130" i="1"/>
  <c r="G129" i="1"/>
  <c r="G128" i="1"/>
  <c r="G127" i="1"/>
  <c r="G126" i="1"/>
  <c r="G125" i="1"/>
  <c r="G124" i="1"/>
  <c r="G123" i="1"/>
  <c r="F130" i="1"/>
  <c r="F129" i="1"/>
  <c r="F128" i="1"/>
  <c r="F127" i="1"/>
  <c r="F126" i="1"/>
  <c r="F125" i="1"/>
  <c r="F124" i="1"/>
  <c r="F123" i="1"/>
  <c r="H120" i="1"/>
  <c r="H119" i="1"/>
  <c r="H118" i="1"/>
  <c r="H117" i="1"/>
  <c r="H116" i="1"/>
  <c r="H115" i="1"/>
  <c r="G120" i="1"/>
  <c r="G119" i="1"/>
  <c r="G118" i="1"/>
  <c r="G117" i="1"/>
  <c r="G116" i="1"/>
  <c r="G115" i="1"/>
  <c r="F120" i="1"/>
  <c r="F119" i="1"/>
  <c r="F118" i="1"/>
  <c r="F117" i="1"/>
  <c r="F116" i="1"/>
  <c r="F115" i="1"/>
  <c r="H110" i="1"/>
  <c r="H106" i="1"/>
  <c r="G106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H96" i="1"/>
  <c r="H95" i="1"/>
  <c r="H94" i="1"/>
  <c r="H93" i="1"/>
  <c r="H92" i="1"/>
  <c r="H91" i="1"/>
  <c r="H90" i="1"/>
  <c r="G97" i="1"/>
  <c r="G96" i="1"/>
  <c r="G95" i="1"/>
  <c r="G94" i="1"/>
  <c r="G93" i="1"/>
  <c r="G92" i="1"/>
  <c r="G91" i="1"/>
  <c r="G90" i="1"/>
  <c r="F97" i="1"/>
  <c r="F96" i="1"/>
  <c r="F95" i="1"/>
  <c r="F94" i="1"/>
  <c r="F93" i="1"/>
  <c r="F92" i="1"/>
  <c r="F90" i="1"/>
  <c r="H83" i="1"/>
  <c r="G83" i="1"/>
  <c r="H82" i="1"/>
  <c r="G82" i="1"/>
  <c r="H81" i="1"/>
  <c r="G81" i="1"/>
  <c r="D53" i="4" s="1"/>
  <c r="H73" i="1"/>
  <c r="G73" i="1"/>
  <c r="F73" i="1"/>
  <c r="H72" i="1"/>
  <c r="G72" i="1"/>
  <c r="H71" i="1"/>
  <c r="G71" i="1"/>
  <c r="F71" i="1"/>
  <c r="H69" i="1"/>
  <c r="G69" i="1"/>
  <c r="H61" i="1"/>
  <c r="G61" i="1"/>
  <c r="H60" i="1"/>
  <c r="G60" i="1"/>
  <c r="F60" i="1"/>
  <c r="H59" i="1"/>
  <c r="G59" i="1"/>
  <c r="H58" i="1"/>
  <c r="G58" i="1"/>
  <c r="F58" i="1"/>
  <c r="H57" i="1"/>
  <c r="G57" i="1"/>
  <c r="F57" i="1"/>
  <c r="H56" i="1"/>
  <c r="G56" i="1"/>
  <c r="F56" i="1"/>
  <c r="H43" i="1"/>
  <c r="G43" i="1"/>
  <c r="H23" i="1"/>
  <c r="G23" i="1"/>
  <c r="H143" i="1"/>
  <c r="G143" i="1"/>
  <c r="H134" i="1"/>
  <c r="G134" i="1"/>
  <c r="H132" i="1"/>
  <c r="G132" i="1"/>
  <c r="H121" i="1"/>
  <c r="G121" i="1"/>
  <c r="F121" i="1"/>
  <c r="H113" i="1"/>
  <c r="G113" i="1"/>
  <c r="G112" i="1" s="1"/>
  <c r="F113" i="1"/>
  <c r="H112" i="1"/>
  <c r="F112" i="1"/>
  <c r="H109" i="1"/>
  <c r="G109" i="1"/>
  <c r="H104" i="1"/>
  <c r="H88" i="1"/>
  <c r="G88" i="1"/>
  <c r="H87" i="1"/>
  <c r="H156" i="1" s="1"/>
  <c r="H74" i="1"/>
  <c r="G74" i="1"/>
  <c r="F74" i="1"/>
  <c r="H62" i="1"/>
  <c r="G62" i="1"/>
  <c r="H55" i="1"/>
  <c r="H53" i="1" s="1"/>
  <c r="G55" i="1"/>
  <c r="H34" i="1"/>
  <c r="G34" i="1"/>
  <c r="H44" i="1"/>
  <c r="G44" i="1"/>
  <c r="F44" i="1"/>
  <c r="H29" i="1"/>
  <c r="G29" i="1"/>
  <c r="F29" i="1"/>
  <c r="H19" i="1"/>
  <c r="G19" i="1"/>
  <c r="H11" i="1"/>
  <c r="H10" i="1" s="1"/>
  <c r="G11" i="1"/>
  <c r="F11" i="1"/>
  <c r="G10" i="1"/>
  <c r="F152" i="1"/>
  <c r="F206" i="7"/>
  <c r="F110" i="1"/>
  <c r="F109" i="1" s="1"/>
  <c r="F106" i="1"/>
  <c r="F33" i="2"/>
  <c r="F34" i="2"/>
  <c r="F37" i="2"/>
  <c r="D17" i="4"/>
  <c r="F57" i="2"/>
  <c r="F63" i="2"/>
  <c r="F71" i="2"/>
  <c r="G53" i="1" l="1"/>
  <c r="F8" i="2"/>
  <c r="G104" i="1"/>
  <c r="G87" i="1" s="1"/>
  <c r="G156" i="1" s="1"/>
  <c r="D14" i="4"/>
  <c r="F69" i="1"/>
  <c r="F62" i="1" s="1"/>
  <c r="F85" i="7"/>
  <c r="F59" i="1"/>
  <c r="F61" i="7"/>
  <c r="F141" i="1"/>
  <c r="F134" i="1" s="1"/>
  <c r="F183" i="7"/>
  <c r="D43" i="4" s="1"/>
  <c r="F148" i="1"/>
  <c r="F189" i="7"/>
  <c r="F151" i="1"/>
  <c r="F153" i="1"/>
  <c r="D15" i="4"/>
  <c r="F29" i="2"/>
  <c r="F61" i="1"/>
  <c r="F73" i="7"/>
  <c r="F43" i="1"/>
  <c r="F34" i="1" s="1"/>
  <c r="F36" i="7"/>
  <c r="D24" i="4" s="1"/>
  <c r="F142" i="1"/>
  <c r="F184" i="7"/>
  <c r="F149" i="1"/>
  <c r="F190" i="7"/>
  <c r="D13" i="4" s="1"/>
  <c r="D12" i="4" s="1"/>
  <c r="F50" i="2"/>
  <c r="F58" i="2" s="1"/>
  <c r="F39" i="2"/>
  <c r="F36" i="2"/>
  <c r="F35" i="2"/>
  <c r="F27" i="2"/>
  <c r="F40" i="2" s="1"/>
  <c r="F64" i="2" s="1"/>
  <c r="F68" i="2" s="1"/>
  <c r="F75" i="2" s="1"/>
  <c r="F107" i="1" s="1"/>
  <c r="F104" i="1" s="1"/>
  <c r="F82" i="1"/>
  <c r="F81" i="1"/>
  <c r="F72" i="1"/>
  <c r="F23" i="1"/>
  <c r="F19" i="1" s="1"/>
  <c r="F55" i="1"/>
  <c r="F10" i="1"/>
  <c r="H84" i="1"/>
  <c r="F91" i="1"/>
  <c r="F88" i="1" s="1"/>
  <c r="G84" i="1"/>
  <c r="G159" i="1" s="1"/>
  <c r="E47" i="4"/>
  <c r="E40" i="4"/>
  <c r="D40" i="4"/>
  <c r="E33" i="4"/>
  <c r="D33" i="4"/>
  <c r="E27" i="4"/>
  <c r="D27" i="4"/>
  <c r="E20" i="4"/>
  <c r="E31" i="4" s="1"/>
  <c r="D20" i="4"/>
  <c r="E12" i="4"/>
  <c r="E50" i="4" s="1"/>
  <c r="E7" i="4"/>
  <c r="G52" i="3"/>
  <c r="F52" i="3"/>
  <c r="G37" i="3"/>
  <c r="G42" i="3" s="1"/>
  <c r="G48" i="3" s="1"/>
  <c r="F37" i="3"/>
  <c r="F42" i="3" s="1"/>
  <c r="F48" i="3" s="1"/>
  <c r="E49" i="4" l="1"/>
  <c r="E52" i="4" s="1"/>
  <c r="E48" i="4"/>
  <c r="E32" i="4"/>
  <c r="D50" i="4"/>
  <c r="E18" i="4"/>
  <c r="E51" i="4"/>
  <c r="F87" i="1"/>
  <c r="F143" i="1"/>
  <c r="F132" i="1" s="1"/>
  <c r="F156" i="1" s="1"/>
  <c r="E19" i="4"/>
  <c r="F53" i="1"/>
  <c r="F84" i="1" s="1"/>
  <c r="D9" i="4"/>
  <c r="D7" i="4" s="1"/>
  <c r="D47" i="4"/>
  <c r="D31" i="4"/>
  <c r="E56" i="4" l="1"/>
  <c r="D49" i="4"/>
  <c r="D51" i="4" s="1"/>
  <c r="D56" i="4" s="1"/>
  <c r="F159" i="1"/>
  <c r="D19" i="4"/>
</calcChain>
</file>

<file path=xl/sharedStrings.xml><?xml version="1.0" encoding="utf-8"?>
<sst xmlns="http://schemas.openxmlformats.org/spreadsheetml/2006/main" count="1852" uniqueCount="1466">
  <si>
    <t>BILANS STANJA</t>
  </si>
  <si>
    <t>na dan __________ 20 ___. godine</t>
  </si>
  <si>
    <t>- u hiljadama dinara -</t>
  </si>
  <si>
    <t>Grupa računa, račun</t>
  </si>
  <si>
    <t>POZICIJA</t>
  </si>
  <si>
    <t>AOP</t>
  </si>
  <si>
    <t>Napomena broj</t>
  </si>
  <si>
    <t>Iznos</t>
  </si>
  <si>
    <t>Prethodna godina</t>
  </si>
  <si>
    <t>Tekuća godina</t>
  </si>
  <si>
    <t>Krajnje stanje _____ 20__.</t>
  </si>
  <si>
    <t>Početno stanje 01.01.20__.</t>
  </si>
  <si>
    <t>AKTIVA</t>
  </si>
  <si>
    <t>A. UPISANI A NEUPLAĆENI KAPITAL</t>
  </si>
  <si>
    <t>B. STALNA IMOVINA (0003 + 0010 + 0019 + 0024 + 0034)</t>
  </si>
  <si>
    <t>I. NEMATERIJALNA IMOVINA (0004 + 0005 + 0006 + 0007 + 0008 + 0009)</t>
  </si>
  <si>
    <t>010 i deo 019</t>
  </si>
  <si>
    <t>1. Ulaganja u razvoj</t>
  </si>
  <si>
    <t>011, 012</t>
  </si>
  <si>
    <t>i deo 019</t>
  </si>
  <si>
    <t>2. Koncesije, patenti, licence, robne i uslužne marke, softver i ostala prava</t>
  </si>
  <si>
    <t>013 i deo 019</t>
  </si>
  <si>
    <t>3. Gudvil</t>
  </si>
  <si>
    <t>014 i deo 019</t>
  </si>
  <si>
    <t>4. Ostala nematerijalna imovina</t>
  </si>
  <si>
    <t>015 i deo 019</t>
  </si>
  <si>
    <t>5. Nematerijalna imovina u pripremi</t>
  </si>
  <si>
    <t>016 i deo 019</t>
  </si>
  <si>
    <t>6. Avansi za nematerijalnu imovinu</t>
  </si>
  <si>
    <t>II. NEKRETNINE, POSTROJENJA I OPREMA</t>
  </si>
  <si>
    <t>(0011 + 0012 + 0013 + 0014 + 0015 + 0016 + 0017 + 0018)</t>
  </si>
  <si>
    <t>020, 021 i deo 029</t>
  </si>
  <si>
    <t>1. Zemljište</t>
  </si>
  <si>
    <t>022 i deo 029</t>
  </si>
  <si>
    <t>2. Građevinski objekti</t>
  </si>
  <si>
    <t>023 i deo 029</t>
  </si>
  <si>
    <t>3. Postrojenja i oprema</t>
  </si>
  <si>
    <t>024 i deo 029</t>
  </si>
  <si>
    <t>4. Investicione nekretnine</t>
  </si>
  <si>
    <t>025 i deo 029</t>
  </si>
  <si>
    <t>5. Ostale nekretnine, postrojenja i oprema</t>
  </si>
  <si>
    <t>026 i deo 029</t>
  </si>
  <si>
    <t>6. Nekretnine, postrojenja i oprema u pripremi</t>
  </si>
  <si>
    <t>027 i deo 029</t>
  </si>
  <si>
    <t>7. Ulaganja na tuđim nekretninama, postrojenjima i opremi</t>
  </si>
  <si>
    <t>028 i deo 029</t>
  </si>
  <si>
    <t>8. Avansi za nekretnine, postrojenja i opremu</t>
  </si>
  <si>
    <t>III. BIOLOŠKA SREDSTVA (0020 + 0021 + 0022 + 0023)</t>
  </si>
  <si>
    <t>030, 031 i deo 039</t>
  </si>
  <si>
    <t>1. Šume i višegodišnji zasadi</t>
  </si>
  <si>
    <t>032 i deo 039</t>
  </si>
  <si>
    <t>2. Osnovno stado</t>
  </si>
  <si>
    <t>037 i deo 039</t>
  </si>
  <si>
    <t>3. Biološka sredstva u pripremi</t>
  </si>
  <si>
    <t>038 i deo 039</t>
  </si>
  <si>
    <t>4. Avansi za biološka sredstva</t>
  </si>
  <si>
    <t>04. osim 047</t>
  </si>
  <si>
    <t>IV. DUGOROČNI FINANSIJSKI PLASMANI (0025 + 0026 + 0027 + 0028 + 0029 + 0030 + 0031 + 0032 + 0033)</t>
  </si>
  <si>
    <t>040 i deo 049</t>
  </si>
  <si>
    <t>1. Učešća u kapitalu zavisnih pravnih lica</t>
  </si>
  <si>
    <t>041 i deo 049</t>
  </si>
  <si>
    <t>2. Učešća u kapitalu pridruženih pravnih lica i zajedničkim poduhvatima</t>
  </si>
  <si>
    <t>042 i deo 049</t>
  </si>
  <si>
    <t>3. Učešća u kapitalu ostalih pravnih lica i druge hartije od vrednosti raspoložive za prodaju</t>
  </si>
  <si>
    <t>deo 043, deo 044 i deo 049</t>
  </si>
  <si>
    <t>4. Dugoročni plasmani matičnim i zavisnim pravnim licima</t>
  </si>
  <si>
    <t>5. Dugoročni plasmani ostalim povezanim pravnim licima</t>
  </si>
  <si>
    <t>deo 045 i deo 049</t>
  </si>
  <si>
    <t>6. Dugoročni plasmani u zemlji</t>
  </si>
  <si>
    <t>7. Dugoročni plasmani u inostranstvu</t>
  </si>
  <si>
    <t>046 i deo 049</t>
  </si>
  <si>
    <t>8. Hartije od vrednosti koje se drže do dospeća</t>
  </si>
  <si>
    <t>048 i deo 049</t>
  </si>
  <si>
    <t>9. Ostali dugoročni finansijski plasmani</t>
  </si>
  <si>
    <t>V. DUGOROČNA POTRAŽIVANJA (0035 + 0036 + 0037 + 0038 + 0039 + 0040 + 0041)</t>
  </si>
  <si>
    <t>050 i deo 059</t>
  </si>
  <si>
    <t>1. Potraživanja od matičnog i zavisnih pravnih lica</t>
  </si>
  <si>
    <t>051 i deo 059</t>
  </si>
  <si>
    <t>2. Potraživanja od ostalih povezanih lica</t>
  </si>
  <si>
    <t>052 i deo 059</t>
  </si>
  <si>
    <t>3. Potraživanja po osnovu prodaje na robni kredit</t>
  </si>
  <si>
    <t>053 i deo 059</t>
  </si>
  <si>
    <t>4. Potraživanje za prodaju po ugovorima o finansijskom lizingu</t>
  </si>
  <si>
    <t>054 i deo 059</t>
  </si>
  <si>
    <t>5. Potraživanja po osnovu jemstva</t>
  </si>
  <si>
    <t>055 i deo 059</t>
  </si>
  <si>
    <t>6. Sporna i sumnjiva potraživanja</t>
  </si>
  <si>
    <t>056 i deo 059</t>
  </si>
  <si>
    <t>7. Ostala dugoročna potraživanja</t>
  </si>
  <si>
    <t>V. ODLOŽENA PORESKA SREDSTVA</t>
  </si>
  <si>
    <t>G. OBRTNA IMOVINA</t>
  </si>
  <si>
    <t>(0044 + 0051 + 0059 + 0060 + 0061 + 0062 + 0068 + 0069 + 0070)</t>
  </si>
  <si>
    <t>Klasa 1</t>
  </si>
  <si>
    <t>I. ZALIHE (0045 + 0046 + 0047 + 0048 + 0049 + 0050)</t>
  </si>
  <si>
    <t>1. Materijal, rezervni delovi, alat i sitan inventar</t>
  </si>
  <si>
    <t>2. Nedovršena proizvodnja i nedovršene usluge</t>
  </si>
  <si>
    <t>3. Gotovi proizvodi</t>
  </si>
  <si>
    <t>4. Roba</t>
  </si>
  <si>
    <t>5. Stalna sredstva namenjena prodaji</t>
  </si>
  <si>
    <t>6. Plaćeni avansi za zalihe i usluge</t>
  </si>
  <si>
    <t>II. POTRAŽIVANJA PO OSNOVU PRODAJE</t>
  </si>
  <si>
    <t>(0052 + 0053 + 0054 + 0055 + 0056 + 0057 + 0058)</t>
  </si>
  <si>
    <t>200 i deo 209</t>
  </si>
  <si>
    <t>1. Kupci u zemlji – matična i zavisna pravna lica</t>
  </si>
  <si>
    <t>201 i deo 209</t>
  </si>
  <si>
    <t>2. Kupci u Inostranstvu – matična i zavisna pravna lica</t>
  </si>
  <si>
    <t>202 i deo 209</t>
  </si>
  <si>
    <t>3. Kupci u zemlji – ostala povezana pravna lica</t>
  </si>
  <si>
    <t>203 i deo 209</t>
  </si>
  <si>
    <t>4. Kupci u inostranstvu – ostala povezana pravna lica</t>
  </si>
  <si>
    <t>204 i deo 209</t>
  </si>
  <si>
    <t>5. Kupci u zemlji</t>
  </si>
  <si>
    <t>205 i deo 209</t>
  </si>
  <si>
    <t>6. Kupci u inostranstvu</t>
  </si>
  <si>
    <t>206 i deo 209</t>
  </si>
  <si>
    <t>7. Ostala potraživanja po osnovu prodaje</t>
  </si>
  <si>
    <t>III. POTRAŽIVANJA IZ SPECIFIČNIH POSLOVA</t>
  </si>
  <si>
    <t>IV. DRUGA POTRAŽIVANJA</t>
  </si>
  <si>
    <t>V. FINANSIJSKA SREDSTVA KOJA SE VREDNUJU PO FER VREDNOSTI KROZ BILANS USPEHA</t>
  </si>
  <si>
    <t>23 osim 236 i 237</t>
  </si>
  <si>
    <t>VI. KRATKOROČNI FINANSIJSKI PLASMANI</t>
  </si>
  <si>
    <t>(0063 + 0064 + 0065 + 0066 + 0067)</t>
  </si>
  <si>
    <t>230 i deo 239</t>
  </si>
  <si>
    <t>1. Kratkoročni krediti i plasmani – matična i zavisna pravna lica</t>
  </si>
  <si>
    <t>231 i deo 239</t>
  </si>
  <si>
    <t>2. Kratkoročni krediti i plasmani – ostala povezana pravna lica</t>
  </si>
  <si>
    <t>232 i deo 239</t>
  </si>
  <si>
    <t>3. Kratkoročni krediti i zajmovi u zemlji</t>
  </si>
  <si>
    <t>233 i deo 239</t>
  </si>
  <si>
    <t>4. Kratkoročni krediti i zajmovi u inostranstvu</t>
  </si>
  <si>
    <t>234, 235, 238 i deo 239</t>
  </si>
  <si>
    <t>5. Ostali kratkoročni finansijski plasmani</t>
  </si>
  <si>
    <t>VII. GOTOVINSKI EKVIVALENTI I GOTOVINA</t>
  </si>
  <si>
    <t>VIII. POREZ NA DODATU VREDNOST</t>
  </si>
  <si>
    <t>28 osim 288</t>
  </si>
  <si>
    <t>IX. AKTIVNA VREMENSKA RAZGRANIČENJA</t>
  </si>
  <si>
    <t>D. UKUPNA AKTIVA = POSLOVNA IMOVINA (0001 + 0002 + 0042 + 0043)</t>
  </si>
  <si>
    <t>Đ. VANBILANSNA AKTIVA</t>
  </si>
  <si>
    <t>PASIVA</t>
  </si>
  <si>
    <t>A. KAPITAL (0402 + 0411 – 0412 + 0413 + 0414 + 0415 – 0416 + 0417 + 0420 – 0421) ≥ 0 = (0071 – 0424 – 0441 – 0442)</t>
  </si>
  <si>
    <t>I. OSNOVNI KAPITAL</t>
  </si>
  <si>
    <t>(0403 + 0404 + 0405 + 0406 + 0407 + 0408 + 0409 + 0410)</t>
  </si>
  <si>
    <t>1. Akcijski kapital</t>
  </si>
  <si>
    <t>2. Udeli društava s ograničenom odgovornošću</t>
  </si>
  <si>
    <t>3. Ulozi</t>
  </si>
  <si>
    <t>4. Državni kapital</t>
  </si>
  <si>
    <t>5. Društveni kapital</t>
  </si>
  <si>
    <t>6. Zadružni udeli</t>
  </si>
  <si>
    <t>7. Emisiona premija</t>
  </si>
  <si>
    <t>8. Ostali osnovni kapital</t>
  </si>
  <si>
    <t>II. UPISANI A NEUPLAĆENI KAPITAL</t>
  </si>
  <si>
    <t>047 i 237</t>
  </si>
  <si>
    <t>III. OTKUPLJENE SOPSTVENE AKCIJE</t>
  </si>
  <si>
    <t>IV. REZERVE</t>
  </si>
  <si>
    <t>V. REVALORIZACIONE REZERVE PO OSNOVU REVALORIZACIJE NEMATERIJALNE IMOVINE, NEKRETNINA, POSTROJENJA I OPREME</t>
  </si>
  <si>
    <t>33 osim 330</t>
  </si>
  <si>
    <t>VI. NEREALIZOVANI DOBICI PO OSNOVU HARTIJA OD VREDNOSTI I DRUGIH KOMPONENTI OSTALOG SVEOBUHVATNOG REZULTATA (potražna salda računa grupe 33 osim 330)</t>
  </si>
  <si>
    <t>VII. NEREALIZOVANI GUBICI PO OSNOVU HARTIJA OD VREDNOSTI I DRUGIH KOMPONENTI OSTALOG SVEOBUHVATNOG REZULTATA (dugovna salda računa grupe 33 osim 330)</t>
  </si>
  <si>
    <t>VIII. NERASPOREĐENI DOBITAK</t>
  </si>
  <si>
    <t>(0418 + 0419)</t>
  </si>
  <si>
    <t>1. Neraspoređeni dobitak ranijih godina</t>
  </si>
  <si>
    <t>2. Neraspoređeni dobitak tekuće godine</t>
  </si>
  <si>
    <t>IX. UČEŠĆE BEZ PRAVA KONTROLE</t>
  </si>
  <si>
    <t>X. GUBITAK (0422 + 0423)</t>
  </si>
  <si>
    <t>1. Gubitak ranijih godina</t>
  </si>
  <si>
    <t>2. Gubitak tekuće godine</t>
  </si>
  <si>
    <t>B. DUGOROČNA REZERVISANJA I OBAVEZE (0425 + 0432)</t>
  </si>
  <si>
    <t>I. DUGOROČNA REZERVISANJA</t>
  </si>
  <si>
    <t>(0426 + 0427 + 0428 + 0429 + 0430 + 0431)</t>
  </si>
  <si>
    <t>1. Rezervisanja za troškove u garantnom roku</t>
  </si>
  <si>
    <t>2. Rezervisanja za troškove obnavljanja prirodnih bogatstava</t>
  </si>
  <si>
    <t>3. Rezervisanja za troškove restrukturiranja</t>
  </si>
  <si>
    <t>4. Rezervisanja za naknade i druge beneficije zaposlenih</t>
  </si>
  <si>
    <t>5. Rezervisanja za troškove sudskih sporova</t>
  </si>
  <si>
    <t>402 i 409</t>
  </si>
  <si>
    <t>6. Ostala dugoročna rezervisanja</t>
  </si>
  <si>
    <t>II. DUGOROČNE OBAVEZE</t>
  </si>
  <si>
    <t>(0433 + 0434 + 0435 + 0436 + 0437 + 0438 + 0439 + 0440)</t>
  </si>
  <si>
    <t>1. Obaveze koje se mogu konvertovati u kapital</t>
  </si>
  <si>
    <t>2. Obaveze prema matičnim i zavisnim pravnim licima</t>
  </si>
  <si>
    <t>3. Obaveze prema ostalim povezanim pravnim licima</t>
  </si>
  <si>
    <t>4. Obaveze po emitovanim hartijama od vrednosti u periodu dužem od godinu dana</t>
  </si>
  <si>
    <t>5. Dugoročni krediti i zajmovi u zemlji</t>
  </si>
  <si>
    <t>6. Dugoročni krediti i zajmovi u inostranstvu</t>
  </si>
  <si>
    <t>7. Obaveze po osnovu finansijskog lizinga</t>
  </si>
  <si>
    <t>8. Ostale dugoročne obaveze</t>
  </si>
  <si>
    <t>V. ODLOŽENE PORESKE OBAVEZE</t>
  </si>
  <si>
    <t>42 do 49 (osim 498)</t>
  </si>
  <si>
    <t>G. KRATKOROČNE OBAVEZE</t>
  </si>
  <si>
    <t>(0443 + 0450 + 0451 + 0459 + 0460 + 0461 + 0462)</t>
  </si>
  <si>
    <t>I. KRATKOROČNE FINANSIJSKE OBAVEZE</t>
  </si>
  <si>
    <t>(0444 + 0445 + 0446 + 0447 + 0448 + 0449)</t>
  </si>
  <si>
    <t>1. Kratkoročni krediti od matičnih i zavisnih pravnih lica</t>
  </si>
  <si>
    <t>2. Kratkoročni krediti od ostalih povezanih pravnih lica</t>
  </si>
  <si>
    <t>5. Obaveze po osnovu stalnih sredstava i sredstava obustavljenog poslovanja namenjenih prodaji</t>
  </si>
  <si>
    <t>424, 425, 426 i 429</t>
  </si>
  <si>
    <t>6. Ostale kratkoročne finansijske obaveze</t>
  </si>
  <si>
    <t>II. PRIMLJENI AVANSI, DEPOZITI I KAUCIJE</t>
  </si>
  <si>
    <t>43 osim 430</t>
  </si>
  <si>
    <t>III. OBAVEZE IZ POSLOVANJA (0452 + 0453 + 0454 + 0455 + 0456 + 0457 + 0458)</t>
  </si>
  <si>
    <t>1. Dobavljači – matična i zavisna pravna lica u zemlji</t>
  </si>
  <si>
    <t>2. Dobavljači – matična i zavisna pravna lica u inostranstvu</t>
  </si>
  <si>
    <t>3. Dobavljači – ostala povezana pravna lica u zemlji</t>
  </si>
  <si>
    <t>4. Dobavljači – ostala povezana pravna lica u inostranstvu</t>
  </si>
  <si>
    <t>5. Dobavljači u zemlji</t>
  </si>
  <si>
    <t>6. Dobavljači u inostranstvu</t>
  </si>
  <si>
    <t>7. Ostale obaveze iz poslovanja</t>
  </si>
  <si>
    <t>44, 45 i 46</t>
  </si>
  <si>
    <t>IV. OSTALE KRATKOROČNE OBAVEZE</t>
  </si>
  <si>
    <t>V. OBAVEZE PO OSNOVU POREZA NA DODATU VREDNOST</t>
  </si>
  <si>
    <t>VI. OBAVEZE ZA OSTALE POREZE, DOPRINOSE I DRUGE DAŽBINE</t>
  </si>
  <si>
    <t>49 osim 498</t>
  </si>
  <si>
    <t>VII. PASIVNA VREMENSKA RAZGRANIČENJA</t>
  </si>
  <si>
    <t>D. GUBITAK IZNAD VISINE KAPITALA (0412 + 0416 + 0421 – 0420 – 0417 – 0415 – 0414 – 0413 – 0411 – 0402) ≥ 0 = (0441 + 0424 + 0442 – 0071) ≥ 0</t>
  </si>
  <si>
    <t>Đ. UKUPNA PASIVA (0424 + 0442 + 0441 + 0401 – 0463) ≥ 0</t>
  </si>
  <si>
    <t>E. VANBILANSNA PASIVA</t>
  </si>
  <si>
    <t>BILANS USPEHA</t>
  </si>
  <si>
    <t>za period od ______ do _____ 20___. godine</t>
  </si>
  <si>
    <t>I z n o s</t>
  </si>
  <si>
    <t>PRIHODI IZ REDOVNOG POSLOVANJA</t>
  </si>
  <si>
    <t>60 do 65, osim 62 i 63</t>
  </si>
  <si>
    <t>A. POSLOVNI PRIHODI (1002 + 1009 + 1016 + 1017)</t>
  </si>
  <si>
    <t>I. PRIHODI OD PRODAJE ROBE (1003 + 1004 + 1005 + 1006 + 1007+ 1008)</t>
  </si>
  <si>
    <t>1. Prihodi od prodaje robe matičnim i zavisnim pravnim licima na domaćem tržištu</t>
  </si>
  <si>
    <t>2. Prihodi od prodaje robe matičnim i zavisnim pravnim licima na inostranom tržištu</t>
  </si>
  <si>
    <t>3. Prihodi od prodaje robe ostalim povezanim pravnim licima na domaćem tržištu</t>
  </si>
  <si>
    <t>4. Prihodi od prodaje robe ostalim povezanim pravnim licima na inostranom tržištu</t>
  </si>
  <si>
    <t>5. Prihodi od prodaje robe na domaćem tržištu</t>
  </si>
  <si>
    <t>6. Prihodi od prodaje robe na inostranom tržištu</t>
  </si>
  <si>
    <t>II. PRIHODI OD PRODAJE PROIZVODA I USLUGA</t>
  </si>
  <si>
    <t>(1010 + 1011 + 1012 + 1013 + 1014 + 1015)</t>
  </si>
  <si>
    <t>1. Prihodi od prodaje proizvoda i usluga matičnim i zavisnim pravnim licima na domaćem tržištu</t>
  </si>
  <si>
    <t>2. Prihodi od prodaje proizvoda i usluga matičnim i zavisnim pravnim licima na inostranom tržištu</t>
  </si>
  <si>
    <t>3. Prihodi od prodaje proizvoda i usluga ostalim povezanim pravnim licima na domaćem tržištu</t>
  </si>
  <si>
    <t>4. Prihodi od prodaje proizvoda i usluga ostalim povezanim pravnim licima na inostranom tržištu</t>
  </si>
  <si>
    <t>5. Prihodi od prodaje proizvoda i usluga na domaćem tržištu</t>
  </si>
  <si>
    <t>6. Prihodi od prodaje gotovih proizvoda i usluga na inostranom tržištu</t>
  </si>
  <si>
    <t>III. PRIHODI OD PREMIJA, SUBVENCIJA, DOTACIJA, DONACIJA I SL.</t>
  </si>
  <si>
    <t>IV. DRUGI POSLOVNI PRIHODI</t>
  </si>
  <si>
    <t>RASHODI IZ REDOVNOG POSLOVANJA</t>
  </si>
  <si>
    <t>50 do 55, 62 i 63</t>
  </si>
  <si>
    <t>B. POSLOVNI RASHODI</t>
  </si>
  <si>
    <t>(1019 – 1020 – 1021 + 1022 + 1023 + 1024 + 1025 + 1026 + 1027 + 1028+ 1029) ≥ 0</t>
  </si>
  <si>
    <t>I. NABAVNA VREDNOST PRODATE ROBE</t>
  </si>
  <si>
    <t>II. PRIHODI OD AKTIVIRANJA UČINAKA I ROBE</t>
  </si>
  <si>
    <t>III. POVEĆANJE VREDNOSTI ZALIHA NEDOVRŠENIH I GOTOVIH PROIZVODA I NEDOVRŠENIH USLUGA</t>
  </si>
  <si>
    <t>IV. SMANJENJE VREDNOSTI ZALIHA NEDOVRŠENIH I GOTOVIH PROIZVODA I NEDOVRŠENIH USLUGA</t>
  </si>
  <si>
    <t>51 osim 513</t>
  </si>
  <si>
    <t>V. TROŠKOVI MATERIJALA</t>
  </si>
  <si>
    <t>VI. TROŠKOVI GORIVA I ENERGIJE</t>
  </si>
  <si>
    <t>VII. TROŠKOVI ZARADA, NAKNADA ZARADA I OSTALI LIČNI RASHODI</t>
  </si>
  <si>
    <t>VIII. TROŠKOVI PROIZVODNIH USLUGA</t>
  </si>
  <si>
    <t>IX. TROŠKOVI AMORTIZACIJE</t>
  </si>
  <si>
    <t>541 do 549</t>
  </si>
  <si>
    <t>X. TROŠKOVI DUGOROČNIH REZERVISANJA</t>
  </si>
  <si>
    <t>XI. NEMATERIJALNI TROŠKOVI</t>
  </si>
  <si>
    <t>V. POSLOVNI DOBITAK (1001 – 1018) ≥ 0</t>
  </si>
  <si>
    <t>G. POSLOVNI GUBITAK (1018 – 1001) ≥ 0</t>
  </si>
  <si>
    <t>D. FINANSIJSKI PRIHODI (1033 + 1038 + 1039)</t>
  </si>
  <si>
    <t>66, osim 662, 663 i 664</t>
  </si>
  <si>
    <t>I. FINANSIJSKI PRIHODI OD POVEZANIH LICA I OSTALI FINANSIJSKI PRIHODI (1034 + 1035 + 1036 + 1037)</t>
  </si>
  <si>
    <t>1. Finansijski prihodi od matičnih i zavisnih pravnih lica</t>
  </si>
  <si>
    <t>2. Finansijski prihodi od ostalih povezanih pravnih lica</t>
  </si>
  <si>
    <t>3. Prihodi od učešća u dobitku pridruženih pravnih lica i zajedničkih poduhvata</t>
  </si>
  <si>
    <t>4. Ostali finansijski prihodi</t>
  </si>
  <si>
    <t>II. PRIHODI OD KAMATA (OD TREĆIH LICA)</t>
  </si>
  <si>
    <t>663 i 664</t>
  </si>
  <si>
    <t>III. POZITIVNE KURSNE RAZLIKE I POZITIVNI EFEKTI VALUTNE KLAUZULE (PREMA TREĆIM LICIMA)</t>
  </si>
  <si>
    <t>Đ. FINANSIJSKI RASHODI (1041 + 1046 + 1047)</t>
  </si>
  <si>
    <t>56, osim 562, 563 i 564</t>
  </si>
  <si>
    <t>I. FINANSIJSKI RASHODI IZ ODNOSA SA POVEZANIM PRAVNIM LICIMA I OSTALI FINANSIJSKI RASHODI (1042 + 1043 + 1044 + 1045)</t>
  </si>
  <si>
    <t>1. Finansijski rashodi iz odnosa sa matičnim i zavisnim pravnim licima</t>
  </si>
  <si>
    <t>2. Finansijski rashodi iz odnosa sa ostalim povezanim pravnim licima</t>
  </si>
  <si>
    <t>3. Rashodi od učešća u gubitku pridruženih pravnih lica i zajedničkih poduhvata</t>
  </si>
  <si>
    <t>566 i 569</t>
  </si>
  <si>
    <t>4. Ostali finansijski rashodi</t>
  </si>
  <si>
    <t>II. RASHODI KAMATA (PREMA TREĆIM LICIMA)</t>
  </si>
  <si>
    <t>563 i 564</t>
  </si>
  <si>
    <t>III. NEGATIVNE KURSNE RAZLIKE I NEGATIVNI EFEKTI VALUTNE KLAUZULE (PREMA TREĆIM LICIMA)</t>
  </si>
  <si>
    <t>E. DOBITAK IZ FINANSIRANJA (1032 – 1040)</t>
  </si>
  <si>
    <t>Ž. GUBITAK IZ FINANSIRANJA (1040 – 1032)</t>
  </si>
  <si>
    <t>683 i 685</t>
  </si>
  <si>
    <t>Z. PRIHODI OD USKLAĐIVANJA VREDNOSTI OSTALE IMOVINE KOJA SE ISKAZUJE PO FER VREDNOSTI KROZ BILANS USPEHA</t>
  </si>
  <si>
    <t>583 i 585</t>
  </si>
  <si>
    <t>I. RASHODI OD USKLAĐIVANJA VREDNOSTI OSTALE IMOVINE KOJA SE ISKAZUJE PO FER VREDNOSTI KROZ BILANS USPEHA</t>
  </si>
  <si>
    <t>67 i 68, osim 683 i 685</t>
  </si>
  <si>
    <t>J. OSTALI PRIHODI</t>
  </si>
  <si>
    <t>57 i 58, osim 583 i 585</t>
  </si>
  <si>
    <t>K. OSTALI RASHODI</t>
  </si>
  <si>
    <t>L. DOBITAK IZ REDOVNOG POSLOVANJA PRE OPOREZIVANJA (1030 – 1031 + 1048 – 1049 + 1050 – 1051 + 1052 – 1053)</t>
  </si>
  <si>
    <t>LJ. GUBITAK IZ REDOVNOG POSLOVANJA PRE OPOREZIVANJA (1031 – 1030 + 1049 – 1048 + 1051 – 1050 + 1053 – 1052)</t>
  </si>
  <si>
    <t>69-59</t>
  </si>
  <si>
    <t>M. NETO DOBITAK POSLOVANJA KOJE SE OBUSTAVLJA, EFEKTI PROMENE RAČUNOVODSTVENE POLITIKE I ISPRAVKA GREŠAKA IZ RANIJIH PERIODA</t>
  </si>
  <si>
    <t>59-69</t>
  </si>
  <si>
    <t>N. NETO GUBITAK POSLOVANJA KOJE SE OBUSTAVLJA, RASHODI PROMENE RAČUNOVODSTVENE POLITIKE I ISPRAVKA GREŠAKA IZ RANIJIH PERIODA</t>
  </si>
  <si>
    <t>NJ. DOBITAK PRE OPOREZIVANJA (1054 – 1055 + 1056 – 1057)</t>
  </si>
  <si>
    <t>O. GUBITAK PRE OPOREZIVANJA (1055 – 1054 + 1057 – 1056)</t>
  </si>
  <si>
    <t>P. POREZ NA DOBITAK</t>
  </si>
  <si>
    <t>I. PORESKI RASHOD PERIODA</t>
  </si>
  <si>
    <t>deo 722</t>
  </si>
  <si>
    <t>II. ODLOŽENI PORESKI RASHODI PERIODA</t>
  </si>
  <si>
    <t>III. ODLOŽENI PORESKI PRIHODI PERIODA</t>
  </si>
  <si>
    <t>R. ISPLAĆENA LIČNA PRIMANJA POSLODAVCA</t>
  </si>
  <si>
    <t>S. NETO DOBITAK</t>
  </si>
  <si>
    <t>(1058 – 1059 – 1060 – 1061 + 1062)</t>
  </si>
  <si>
    <t>T. NETO GUBITAK</t>
  </si>
  <si>
    <t>(1059 – 1058 + 1060 + 1061 – 1062)</t>
  </si>
  <si>
    <t>I. NETO DOBITAK KOJI PRIPADA MANJINSKIM ULAGAČIMA</t>
  </si>
  <si>
    <t>II. NETO DOBITAK KOJI PRIPADA VEĆINSKOM VLASNIKU</t>
  </si>
  <si>
    <t>III. ZARADA PO AKCIJI</t>
  </si>
  <si>
    <t>1. Osnovna zarada po akciji</t>
  </si>
  <si>
    <t>2. Umanjena (razvodnjena) zarada po akciji</t>
  </si>
  <si>
    <t>Ostaviti samo dobitak ili gubitak</t>
  </si>
  <si>
    <t>Promeniti formulu ako je nagativan  kapital</t>
  </si>
  <si>
    <t>IZVEŠTAJ O OSTALOM REZULTATU</t>
  </si>
  <si>
    <t>Grupa</t>
  </si>
  <si>
    <t>računa, račun</t>
  </si>
  <si>
    <t>Napomena</t>
  </si>
  <si>
    <t>broj</t>
  </si>
  <si>
    <t>A. NETO REZULTAT IZ POSLOVANJA</t>
  </si>
  <si>
    <t>I. NETO DOBITAK (AOP 1064)</t>
  </si>
  <si>
    <t>II. NETO GUBITAK (AOP 1065)</t>
  </si>
  <si>
    <t>B. OSTALI SVEOBUHVATNI DOBITAK ILI GUBITAK</t>
  </si>
  <si>
    <t>a) Stavke koje neće biti reklasifikovane u Bilansu uspeha u budućim periodima</t>
  </si>
  <si>
    <t>1. Promene revalorizacije nematerijalne imovine, nekretnina, postrojenja i opreme</t>
  </si>
  <si>
    <t>a) povećanje revalorizacionih rezervi</t>
  </si>
  <si>
    <t>b) smanjenje revalorizacionih rezervi</t>
  </si>
  <si>
    <t>2. Aktuarski dobici ili gubici po osnovu planova definisanih primanja</t>
  </si>
  <si>
    <t>a) dobici</t>
  </si>
  <si>
    <t>b) gubici</t>
  </si>
  <si>
    <t>3. Dobici ili gubici po osnovu ulaganja u vlasničke instrumente kapitala</t>
  </si>
  <si>
    <t>4. Dobici ili gubici po osnovu udela u ostalom sveobuhvatnom dobitku ili gubitku pridruženih društava</t>
  </si>
  <si>
    <t>b) Stavke koje naknadno mogu biti reklasifikovane u Bilansu uspeha u budućim periodima</t>
  </si>
  <si>
    <t>1. Dobici ili gubici po osnovu preračuna finansijskih izveštaja inostranog poslovanja</t>
  </si>
  <si>
    <t>2. Dobici ili gubici od instrumenata zaštite neto ulaganja u inostrano poslovanje</t>
  </si>
  <si>
    <t>3. Dobici ili gubici po osnovu instrumenata zaštite rizika (hedžinga) novčanog toka</t>
  </si>
  <si>
    <t>4. Dobici ili gubici po osnovu hartija od vrednosti raspoloživih za prodaju</t>
  </si>
  <si>
    <t>I. OSTALI BRUTO SVEOBUHVATNI DOBITAK</t>
  </si>
  <si>
    <t>(2003 + 2005 + 2007 + 2009 + 2011 + 2013 + 2015 + 2017) – (2004 + 2006 + 2008 + 2010 + 2012 + 2014 + 2016 + 2018) ≥ 0</t>
  </si>
  <si>
    <t>II. OSTALI BRUTO SVEOBUHVATNI GUBITAK</t>
  </si>
  <si>
    <t>(2004 + 2006 + 2008 + 2010 + 2012 + 2014 + 2016 + 2018) – (2003 + 2005 + 2007 + 2009 + 2011 + 2013 + 2015 + 2017) ≥ 0</t>
  </si>
  <si>
    <t>III. POREZ NA OSTALI SVEOBUHVATNI DOBITAK ILI GUBITAK PERIODA</t>
  </si>
  <si>
    <t>IV. NETO OSTALI SVEOBUHVATNI DOBITAK</t>
  </si>
  <si>
    <t>(2019 – 2020 – 2021) ≥ 0</t>
  </si>
  <si>
    <t>V. NETO OSTALI SVEOBUHVATNI GUBITAK</t>
  </si>
  <si>
    <t>(2020 – 2019 + 2021) ≥ 0</t>
  </si>
  <si>
    <t>I. UKUPAN NETO SVEOBUHVATNI DOBITAK</t>
  </si>
  <si>
    <t>(2001 – 2002 + 2022 – 2023) ≥ 0</t>
  </si>
  <si>
    <t>II. UKUPAN NETO SVEOBUHVATNI GUBITAK</t>
  </si>
  <si>
    <t>(2002 – 2001 + 2023 – 2022) ≥ 0</t>
  </si>
  <si>
    <t>G. UKUPAN NETO SVEOBUHVATNI DOBITAK ILI GUBITAK (2027 + 2028) = AOP 2024 ≥ 0 ili AOP 2025 &gt; 0</t>
  </si>
  <si>
    <t>1. Pripisan većinskim vlasnicima kapitala</t>
  </si>
  <si>
    <t>2. Pripisan vlasnicima koji nemaju kontrolu</t>
  </si>
  <si>
    <t>Ako je gubitak, uneti istu formulu</t>
  </si>
  <si>
    <t>V. UKUPAN NETO SVEOBUHVATNI REZULTAT PERIODA</t>
  </si>
  <si>
    <t>IZVEŠTAJ O TOKOVIMA GOTOVINE</t>
  </si>
  <si>
    <t>u periodu od ______ do _____ 20___. godine</t>
  </si>
  <si>
    <t>Pozicija</t>
  </si>
  <si>
    <t>A. TOKOVI GOTOVINE IZ POSLOVNIH AKTIVNOSTI</t>
  </si>
  <si>
    <t>I. Prilivi gotovine iz poslovnih aktivnosti (1 do 3)</t>
  </si>
  <si>
    <t>1. Prodaja i primljeni avansi</t>
  </si>
  <si>
    <t>2. Primljene kamate iz poslovnih aktivnosti</t>
  </si>
  <si>
    <t>3. Ostali prilivi iz redovnog poslovanja</t>
  </si>
  <si>
    <t>II. Odlivi gotovine iz poslovnih aktivnosti (1 do 5)</t>
  </si>
  <si>
    <t>1. Isplate dobavljačima i dati avansi</t>
  </si>
  <si>
    <t>2. Zarade, naknade zarada i ostali lični rashodi</t>
  </si>
  <si>
    <t>3. Plaćene kamate</t>
  </si>
  <si>
    <t>4. Porez na dobitak</t>
  </si>
  <si>
    <t>5. Odlivi po osnovu ostalih javnih prihoda</t>
  </si>
  <si>
    <t>III. Neto priliv gotovine iz poslovnih aktivnosti (I-II)</t>
  </si>
  <si>
    <t>IV. Neto odliv gotovine iz poslovnih aktivnosti (II-I)</t>
  </si>
  <si>
    <t>B. TOKOVI GOTOVINE IZ AKTIVNOSTI INVESTIRANJA</t>
  </si>
  <si>
    <t>I. Prilivi gotovine iz aktivnosti investiranja (1 do 5)</t>
  </si>
  <si>
    <t>1. Prodaja akcija i udela (neto prilivi)</t>
  </si>
  <si>
    <t>2. Prodaja nematerijalne imovine, nekretnina, postrojenja, opreme i bioloških sredstava</t>
  </si>
  <si>
    <t>3. Ostali finansijski plasmani (neto prilivi)</t>
  </si>
  <si>
    <t>4. Primljene kamate iz aktivnosti investiranja</t>
  </si>
  <si>
    <t>5. Primljene dividende</t>
  </si>
  <si>
    <t>II. Odlivi gotovine iz aktivnosti investiranja (1 do 3)</t>
  </si>
  <si>
    <t>1. Kupovina akcija i udela (neto odlivi)</t>
  </si>
  <si>
    <t>2. Kupovina nematerijalne imovine, nekretnina, postrojenja, opreme i bioloških sredstava</t>
  </si>
  <si>
    <t>3. Ostali finansijski plasmani (neto odlivi)</t>
  </si>
  <si>
    <t>III. Neto priliv gotovine iz aktivnosti investiranja (I-II)</t>
  </si>
  <si>
    <t>IV. Neto odliv gotovine iz aktivnosti investiranja (II-I)</t>
  </si>
  <si>
    <t>V. TOKOVI GOTOVINE IZ AKTIVNOSTI FINANSIRANJA</t>
  </si>
  <si>
    <t>I. Prilivi gotovine iz aktivnosti finansiranja (1 do 5)</t>
  </si>
  <si>
    <t>1. Uvećanje osnovnog kapitala</t>
  </si>
  <si>
    <t>2. Dugoročni krediti (neto prilivi)</t>
  </si>
  <si>
    <t>3. Kratkoročni krediti (neto prilivi)</t>
  </si>
  <si>
    <t>4. Ostale dugoročne obaveze</t>
  </si>
  <si>
    <t>5. Ostale kratkoročne obaveze</t>
  </si>
  <si>
    <t>II. Odlivi gotovine iz aktivnosti finansiranja (1 do 6)</t>
  </si>
  <si>
    <t>1. Otkup sopstvenih akcija i udela</t>
  </si>
  <si>
    <t>5. Finansijski lizing</t>
  </si>
  <si>
    <t>6. Isplaćene dividende</t>
  </si>
  <si>
    <t>III. Neto priliv gotovine iz aktivnosti finansiranja (I-II)</t>
  </si>
  <si>
    <t>IV. Neto odliv gotovine iz aktivnosti finansiranja (II-I)</t>
  </si>
  <si>
    <t>Ž. GOTOVINA NA POČETKU OBRAČUNSKOG PERIODA</t>
  </si>
  <si>
    <t>Z. POZITIVNE KURSNE RAZLIKE PO OSNOVU PRERAČUNA GOTOVINE</t>
  </si>
  <si>
    <t>I. NEGATIVNE KURSNE RAZLIKE PO OSNOVU PRERAČUNA GOTOVINE</t>
  </si>
  <si>
    <t>J. GOTOVINA NA KRAJU OBRAČUNSKOG PERIODA</t>
  </si>
  <si>
    <t>(3042 – 3043 + 3044 + 3045 – 3046)</t>
  </si>
  <si>
    <r>
      <t>G. SVEGA PRILIV GOTOVINE</t>
    </r>
    <r>
      <rPr>
        <sz val="9"/>
        <color theme="1"/>
        <rFont val="Calibri"/>
        <family val="2"/>
        <charset val="238"/>
        <scheme val="minor"/>
      </rPr>
      <t> (3001 + 3013 + 3025)</t>
    </r>
  </si>
  <si>
    <r>
      <t>D. SVEGA ODLIV GOTOVINE</t>
    </r>
    <r>
      <rPr>
        <sz val="9"/>
        <color theme="1"/>
        <rFont val="Calibri"/>
        <family val="2"/>
        <charset val="238"/>
        <scheme val="minor"/>
      </rPr>
      <t> (3005 + 3019 + 3031)</t>
    </r>
  </si>
  <si>
    <r>
      <t>Đ. NETO PRILIV GOTOVINE</t>
    </r>
    <r>
      <rPr>
        <sz val="9"/>
        <color theme="1"/>
        <rFont val="Calibri"/>
        <family val="2"/>
        <charset val="238"/>
        <scheme val="minor"/>
      </rPr>
      <t> (3040 – 3041)</t>
    </r>
  </si>
  <si>
    <r>
      <t>E. NETO ODLIV GOTOVINE</t>
    </r>
    <r>
      <rPr>
        <sz val="9"/>
        <color theme="1"/>
        <rFont val="Calibri"/>
        <family val="2"/>
        <charset val="238"/>
        <scheme val="minor"/>
      </rPr>
      <t> (3041 – 3040)</t>
    </r>
  </si>
  <si>
    <t>Izbrsati neodgovarajuću formulu</t>
  </si>
  <si>
    <t>IZVEŠTAJ O PROMENAMA NA KAPITALU</t>
  </si>
  <si>
    <t>Red. broj</t>
  </si>
  <si>
    <t>OPIS</t>
  </si>
  <si>
    <t>Komponente kapitala</t>
  </si>
  <si>
    <t>Osnovni kapital</t>
  </si>
  <si>
    <t>Upisani a neuplaćeni kapital</t>
  </si>
  <si>
    <t>Rezerve</t>
  </si>
  <si>
    <t>Gubitak</t>
  </si>
  <si>
    <t>Otkupljene sopstvene akcije</t>
  </si>
  <si>
    <t>Neraspoređeni dobitak</t>
  </si>
  <si>
    <t>Početno stanje na dan 01.01._____</t>
  </si>
  <si>
    <t>a) dugovni saldo računa</t>
  </si>
  <si>
    <t>b) potražni saldo računa</t>
  </si>
  <si>
    <t>Ispravka materijalno značajnih grešaka i promena računovodstvenih politika</t>
  </si>
  <si>
    <t>a) ispravke na dugovnoj strani računa</t>
  </si>
  <si>
    <t>b) Ispravke na potražnoj strani računa</t>
  </si>
  <si>
    <t>Korigovano početno stanje na dan 01.01. ____</t>
  </si>
  <si>
    <t>a) korigovani dugovni saldo računa (1a + 2a – 2b) ≥ 0</t>
  </si>
  <si>
    <t>b) korigovani potražni saldo računa (1b – 2a + 2b) ≥ 0</t>
  </si>
  <si>
    <t>Promene u prethodnoj _____ godini</t>
  </si>
  <si>
    <t>a) promet na dugovnoj strani računa</t>
  </si>
  <si>
    <t>b) promet na potražnoj strani računa</t>
  </si>
  <si>
    <t>Stanje na kraju prethodne godine 31.12.____</t>
  </si>
  <si>
    <t>a) dugovni saldo računa (3a + 4a – 4b) ≥ 0</t>
  </si>
  <si>
    <t>b) potražni saldo računa (3b – 4a + 4b) ≥ 0</t>
  </si>
  <si>
    <t>b) ispravke na potražnoj strani računa</t>
  </si>
  <si>
    <t>Korigovano početno stanje tekuće godina na dan 01.01. _____</t>
  </si>
  <si>
    <t>a) korigovani dugovni saldo računa (5a + 6a – 6b) ≥ 0</t>
  </si>
  <si>
    <t>b) korigovani potražni saldo računa (5b – 6a + 6b) ≥ 0</t>
  </si>
  <si>
    <t>Promene u tekućoj _____ godini</t>
  </si>
  <si>
    <t>Stanje na kraju tekuće godine 31.12. _____</t>
  </si>
  <si>
    <t>a) dugovni saldo računa (7a + 8a – 8b) ≥ 0</t>
  </si>
  <si>
    <t>b) potražni saldo računa (7b – 8a + 8b) ≥ 0</t>
  </si>
  <si>
    <t>Komponente ostalog rezultata</t>
  </si>
  <si>
    <t>334 i 335</t>
  </si>
  <si>
    <t>Revalorizacione rezerve</t>
  </si>
  <si>
    <t>Aktuarski dobici ili gubici</t>
  </si>
  <si>
    <t>Dobici ili gubici po osnovu ulaganja u vlasničke instrumente kapitala</t>
  </si>
  <si>
    <t>Dobici ili gubici po osnovu udela u ostalom dobitku ili gubitku pridruženih društava</t>
  </si>
  <si>
    <t>Dobici ili gubici po osnovu inostranog poslovanja i preračuna finansijskih izveštaja</t>
  </si>
  <si>
    <t>Dobici ili gubici po osnovu hedžinga novčanog toka</t>
  </si>
  <si>
    <t>Dobici ili gubici po osnovu HOV raspoloživih za prodaju</t>
  </si>
  <si>
    <t>Ukupan kapital [∑(red 1b kol 3 do kol 15) - ∑(red 1a kol 3 do kol 15)] ≥ 0</t>
  </si>
  <si>
    <t>Gubitak iznad kapitala [∑(red 1a kol 3 do kol 15) - ∑(red 1bs kol 3 do kol 15)] ≥ 0</t>
  </si>
  <si>
    <t>000</t>
  </si>
  <si>
    <t>Upisane a neuplaćene akcije</t>
  </si>
  <si>
    <t>001</t>
  </si>
  <si>
    <t>Upisani a neuplaćeni udeli i ulozi</t>
  </si>
  <si>
    <t>010</t>
  </si>
  <si>
    <t>Ulaganja u razvoj</t>
  </si>
  <si>
    <t>011</t>
  </si>
  <si>
    <t>Koncesije, patenti, licence, robne i uslužne marke</t>
  </si>
  <si>
    <t>012</t>
  </si>
  <si>
    <t>Softver i ostala prava</t>
  </si>
  <si>
    <t>013</t>
  </si>
  <si>
    <t>Gudvil</t>
  </si>
  <si>
    <t>014</t>
  </si>
  <si>
    <t>Ostala nematerijalna imovina</t>
  </si>
  <si>
    <t>015</t>
  </si>
  <si>
    <t>Nematerijalna imovina u pripremi</t>
  </si>
  <si>
    <t>016</t>
  </si>
  <si>
    <t>Avansi za nematerijalnu imovinu</t>
  </si>
  <si>
    <t>019</t>
  </si>
  <si>
    <t>Ispravka vrednosti nematerijalne imovine</t>
  </si>
  <si>
    <t>020</t>
  </si>
  <si>
    <t>Poljoprivredno i ostalo zemljište</t>
  </si>
  <si>
    <t>021</t>
  </si>
  <si>
    <t>Građevinsko zemljište</t>
  </si>
  <si>
    <t>022</t>
  </si>
  <si>
    <t>Građevinski objekti</t>
  </si>
  <si>
    <t>023</t>
  </si>
  <si>
    <t>Postrojenja i oprema</t>
  </si>
  <si>
    <t>024</t>
  </si>
  <si>
    <t>Investicione nekretnine</t>
  </si>
  <si>
    <t>025</t>
  </si>
  <si>
    <t>Ostale nekretnine, postrojenja i oprema</t>
  </si>
  <si>
    <t>026</t>
  </si>
  <si>
    <t>Nekretnine, postrojenja i oprema u pripremi</t>
  </si>
  <si>
    <t>027</t>
  </si>
  <si>
    <t>Ulaganja na tuđim nekretninama, postrojenjima i opremi</t>
  </si>
  <si>
    <t>028</t>
  </si>
  <si>
    <t>Avansi za nekretnine, postrojenja i opremu</t>
  </si>
  <si>
    <t>029</t>
  </si>
  <si>
    <t>Ispravka vrednosti nekretnina, postrojenja i opreme</t>
  </si>
  <si>
    <t>030</t>
  </si>
  <si>
    <t>Šume</t>
  </si>
  <si>
    <t>031</t>
  </si>
  <si>
    <t>Višegodišnji zasadi</t>
  </si>
  <si>
    <t>032</t>
  </si>
  <si>
    <t>Osnovno stado</t>
  </si>
  <si>
    <t>037</t>
  </si>
  <si>
    <t>Biološka sredstva u pripremi</t>
  </si>
  <si>
    <t>038</t>
  </si>
  <si>
    <t>Avansi za biološka sredstva</t>
  </si>
  <si>
    <t>039</t>
  </si>
  <si>
    <t>Ispravka vrednosti bioloških sredstava</t>
  </si>
  <si>
    <t>040</t>
  </si>
  <si>
    <t>Učešća u kapitalu zavisnih pravnih lica</t>
  </si>
  <si>
    <t>041</t>
  </si>
  <si>
    <t>Učešća u kapitalu pridruženih pravnih lica i zajedničkim poduhvatima</t>
  </si>
  <si>
    <t>042</t>
  </si>
  <si>
    <t>Učešća u kapitalu ostalih pravnih lica i druge hartije od vrednosti raspoložive za prodaju</t>
  </si>
  <si>
    <t>043</t>
  </si>
  <si>
    <t>Dugoročni plasmani matičnim, zavisnim i ostalim povezanim pravnim licima u zemlji</t>
  </si>
  <si>
    <t>044</t>
  </si>
  <si>
    <t>Dugoročni plasmani matičnim, zavisnim i ostalim povezanim pravnim licima u inostranstvu</t>
  </si>
  <si>
    <t>045</t>
  </si>
  <si>
    <t>Dugoročni plasmani u zemlji i inostranstvu</t>
  </si>
  <si>
    <t>046</t>
  </si>
  <si>
    <t>Hartije od vrednosti koje se drže do dospeća</t>
  </si>
  <si>
    <t>047</t>
  </si>
  <si>
    <t>Otkupljene sopstvene akcije i otkupljeni sopstveni udeli</t>
  </si>
  <si>
    <t>048</t>
  </si>
  <si>
    <t>Ostali dugoročni finansijski plasmani</t>
  </si>
  <si>
    <t>049</t>
  </si>
  <si>
    <t>Ispravka vrednosti dugoročnih finansijskih plasmana</t>
  </si>
  <si>
    <t>050</t>
  </si>
  <si>
    <t>Potraživanja od matičnih i zavisnih pravnih lica</t>
  </si>
  <si>
    <t>051</t>
  </si>
  <si>
    <t>Potraživanja od ostalih povezanih lica</t>
  </si>
  <si>
    <t>052</t>
  </si>
  <si>
    <t>Potraživanja po osnovu prodaje na robni kredit</t>
  </si>
  <si>
    <t>053</t>
  </si>
  <si>
    <t>Potraživanja za prodaju po ugovorima o finansijskom lizingu</t>
  </si>
  <si>
    <t>054</t>
  </si>
  <si>
    <t>Potraživanja po osnovu jemstva</t>
  </si>
  <si>
    <t>055</t>
  </si>
  <si>
    <t>Sporna i sumnjiva potraživanja</t>
  </si>
  <si>
    <t>056</t>
  </si>
  <si>
    <t>Ostala dugoročna potraživanja</t>
  </si>
  <si>
    <t>059</t>
  </si>
  <si>
    <t>Ispravka vrednosti dugoročnih potraživanja</t>
  </si>
  <si>
    <t>Obračun nabavne vrednosti zaliha materijala, rezervnih delova, alata i inventara</t>
  </si>
  <si>
    <t>Materijal</t>
  </si>
  <si>
    <t>Rezervni delovi</t>
  </si>
  <si>
    <t>Alat i inventar</t>
  </si>
  <si>
    <t>Materijal, rezervni delovi, alat i inventar u obradi, doradi i manipulaciji</t>
  </si>
  <si>
    <t>Ispravka vrednosti materijala, rezervnih delova, alata i inventara</t>
  </si>
  <si>
    <t>Nedovršena proizvodnja</t>
  </si>
  <si>
    <t>Nedovršene usluge</t>
  </si>
  <si>
    <t>Gotovi proizvodi u skladištu</t>
  </si>
  <si>
    <t>Obračun nabavke robe</t>
  </si>
  <si>
    <t>Roba u magacinu</t>
  </si>
  <si>
    <t>Roba u prometu na veliko</t>
  </si>
  <si>
    <t>Roba u skladištu, stovarištu i prodavnicama kod drugih pravnih lica</t>
  </si>
  <si>
    <t>Roba u prometu na malo</t>
  </si>
  <si>
    <t>Roba u obradi, doradi i manipulaciji</t>
  </si>
  <si>
    <t>Roba u tranzitu</t>
  </si>
  <si>
    <t>Roba na putu</t>
  </si>
  <si>
    <t>Ispravka vrednosti robe</t>
  </si>
  <si>
    <t>Nematerijalna imovina namenjena prodaji</t>
  </si>
  <si>
    <t>Zemljište namenjeno prodaji</t>
  </si>
  <si>
    <t>Građevinski objekti namenjeni prodaji</t>
  </si>
  <si>
    <t>Investicione nekretnine namenjene prodaji</t>
  </si>
  <si>
    <t>Ostale nekretnine namenjene prodaji</t>
  </si>
  <si>
    <t>Postrojenja i oprema namenjena prodaji</t>
  </si>
  <si>
    <t>Biološka sredstva namenjena prodaji</t>
  </si>
  <si>
    <t>Sredstva poslovanja koje se obustavlja</t>
  </si>
  <si>
    <t>Ispravka vrednosti stalnih sredstava i sredstava obustavljenog poslovanja namenjenih prodaji</t>
  </si>
  <si>
    <t>Plaćeni avansi za materijal, rezervne delove i inventar u zemlji</t>
  </si>
  <si>
    <t>Plaćeni avansi za materijal, rezervne delove i inventar u inostranstvu</t>
  </si>
  <si>
    <t>Plaćeni avansi za robu u zemlji</t>
  </si>
  <si>
    <t>Plaćeni avansi za robu u inostranstvu</t>
  </si>
  <si>
    <t>Plaćeni avansi za usluge u zemlji</t>
  </si>
  <si>
    <t>Plaćeni avansi za usluge u inostranstvu</t>
  </si>
  <si>
    <t>Ispravka vrednosti plaćenih avansa</t>
  </si>
  <si>
    <t>Kupci u zemlji – matična i zavisna pravna lica</t>
  </si>
  <si>
    <t>Kupci u inostranstvu – matična i zavisna pravna lica</t>
  </si>
  <si>
    <t>Kupci u zemlji – ostala povezana lica</t>
  </si>
  <si>
    <t>Kupci u inostranstvu – ostala povezana lica</t>
  </si>
  <si>
    <t>Kupci u zemlji</t>
  </si>
  <si>
    <t>Kupci u inostranstvu</t>
  </si>
  <si>
    <t>Ostala potraživanja po osnovu prodaje</t>
  </si>
  <si>
    <t>Ispravka vrednosti potraživanja od prodaje</t>
  </si>
  <si>
    <t>Potraživanja od izvoznika</t>
  </si>
  <si>
    <t>Potraživanja po osnovu uvoza za tuđ račun</t>
  </si>
  <si>
    <t>Potraživanja iz komisione i konsignacione prodaje</t>
  </si>
  <si>
    <t>Ostala potraživanja iz specifičnih poslova</t>
  </si>
  <si>
    <t>Ispravka vrednosti potraživanja iz specifičnih poslova</t>
  </si>
  <si>
    <t>Potraživanja za kamatu i dividende</t>
  </si>
  <si>
    <t>Potraživanja od zaposlenih</t>
  </si>
  <si>
    <t>Potraživanja od državnih organa i organizacija</t>
  </si>
  <si>
    <t>Potraživanja za više plaćen porez na dobitak</t>
  </si>
  <si>
    <t>Potraživanja po osnovu preplaćenih ostalih poreza i doprinosa</t>
  </si>
  <si>
    <t>Potraživanja za naknade zarada koje se refundiraju</t>
  </si>
  <si>
    <t>Potraživanja po osnovu naknada šteta</t>
  </si>
  <si>
    <t>Ostala kratkoročna potraživanja</t>
  </si>
  <si>
    <t>Ispravka vrednosti drugih potraživanja</t>
  </si>
  <si>
    <t>Kratkoročni krediti i plasmani – matična i zavisna pravna lica</t>
  </si>
  <si>
    <t>Kratkoročni krediti i plasmani – ostala povezana lica</t>
  </si>
  <si>
    <t>Kratkoročni krediti i zajmovi u zemlji</t>
  </si>
  <si>
    <t>Kratkoročni krediti i zajmovi u inostranstvu</t>
  </si>
  <si>
    <t>Deo dugoročnih finansijskih plasmana koji dospeva do jedne godine</t>
  </si>
  <si>
    <t>Hartije od vrednosti koje se drže do dospeća – deo koji dospeva do jedne godine</t>
  </si>
  <si>
    <t>Finansijska sredstva koja se vrednuju po fer vrednosti kroz Bilans uspeha</t>
  </si>
  <si>
    <t>Otkupljene sopstvene akcije namenjene prodaji i otkupljeni sopstveni udeli namenjeni prodaji ili poništavanju</t>
  </si>
  <si>
    <t>Ostali kratkoročni finansijski plasmani</t>
  </si>
  <si>
    <t>Ispravka vrednosti kratkoročnih finansijskih plasmana</t>
  </si>
  <si>
    <t>Hartije od vrednosti – gotovinski ekvivalenti</t>
  </si>
  <si>
    <t>Tekući (poslovni) računi</t>
  </si>
  <si>
    <t>Izdvojena novčana sredstva i akreditivi</t>
  </si>
  <si>
    <t>Blagajna</t>
  </si>
  <si>
    <t>Devizni račun</t>
  </si>
  <si>
    <t>Devizni akreditivi</t>
  </si>
  <si>
    <t>Devizna blagajna</t>
  </si>
  <si>
    <t>Ostala novčana sredstva</t>
  </si>
  <si>
    <t>Novčana sredstva čije je korišćenje ograničeno ili vrednost umanjena</t>
  </si>
  <si>
    <t>Porez na dodatu vrednost u primljenim fakturama po opštoj stopi (osim plaćenih avansa)</t>
  </si>
  <si>
    <t>Porez na dodatu vrednost u primljenim fakturama po posebnoj stopi (osim plaćenih avansa)</t>
  </si>
  <si>
    <t>Porez na dodatu vrednost u datim avansima po opštoj stopi</t>
  </si>
  <si>
    <t>Porez na dodatu vrednost u datim avansima po posebnoj stopi</t>
  </si>
  <si>
    <t>Porez na dodatu vrednost plaćen pri uvozu dobara po opštoj stopi</t>
  </si>
  <si>
    <t xml:space="preserve"> Porez na dodatu vrednost plaćen pri uvozu dobara po posebnoj stopi</t>
  </si>
  <si>
    <t>Porez na dodatu vrednost obračunat na usluge inostranih lica</t>
  </si>
  <si>
    <t>Naknadno vraćen porez na dodatu vrednost kupcima – stranim državljanima</t>
  </si>
  <si>
    <t>PDV nadoknada isplaćena poljoprivrednicima</t>
  </si>
  <si>
    <t>Potraživanja za više plaćeni porez na dodatu vrednost</t>
  </si>
  <si>
    <t>Unapred plaćeni troškovi</t>
  </si>
  <si>
    <t>Potraživanja za nefakturisani prihod</t>
  </si>
  <si>
    <t>Razgraničeni troškovi po osnovu obaveza</t>
  </si>
  <si>
    <t>Odložena poreska sredstva</t>
  </si>
  <si>
    <t>Ostala aktivna vremenska razgraničenja</t>
  </si>
  <si>
    <t>Akcijski kapital</t>
  </si>
  <si>
    <t>Udeli društava s ograničenom odgovornošću</t>
  </si>
  <si>
    <t>Ulozi</t>
  </si>
  <si>
    <t>Državni kapital</t>
  </si>
  <si>
    <t>Društveni kapital</t>
  </si>
  <si>
    <t>Zadružni udeli</t>
  </si>
  <si>
    <t>Emisiona premija</t>
  </si>
  <si>
    <t>Ostali osnovni kapital</t>
  </si>
  <si>
    <t>Zakonske rezerve</t>
  </si>
  <si>
    <t>Statutarne i druge rezerve</t>
  </si>
  <si>
    <t>Revalorizacione rezerve po osnovu revalorizacije nematerijalne imovine, nekretnina, postrojenja i opreme</t>
  </si>
  <si>
    <t>Aktuarski dobici ili gubici po osnovu planova definisanih primanja</t>
  </si>
  <si>
    <t>Dobici ili gubici po osnovu udela u ostalom sveobuhvatnom dobitku ili gubitku pridruženih društava</t>
  </si>
  <si>
    <t>Dobici ili gubici po osnovu preračuna finansijskih izveštaja inostranog poslovanja</t>
  </si>
  <si>
    <t>Dobici ili gubici od instrumenata zaštite neto ulaganja u inostrano poslovanje</t>
  </si>
  <si>
    <t>Dobici ili gubici po osnovu instrumenata zaštite rizika (hedžinga) novčanog toka</t>
  </si>
  <si>
    <t>Dobici ili gubici po osnovu hartija od vrednosti raspoloživih za prodaju</t>
  </si>
  <si>
    <t>Neraspoređeni dobitak ranijih godina</t>
  </si>
  <si>
    <t>Neraspoređeni dobitak tekuće godine</t>
  </si>
  <si>
    <t>Gubitak ranijih godina</t>
  </si>
  <si>
    <t>Gubitak tekuće godine</t>
  </si>
  <si>
    <t>Rezervisanja za troškove u garantnom roku</t>
  </si>
  <si>
    <t>Rezervisanja za troškove obnavljanja prirodnih bogatstava</t>
  </si>
  <si>
    <t>Rezervisanja za zadržane kaucije i depozite</t>
  </si>
  <si>
    <t>Rezervisanja za troškove restrukturiranja</t>
  </si>
  <si>
    <t>Rezervisanja za naknade i druge beneficije zaposlenih</t>
  </si>
  <si>
    <t>Rezervisanja za troškove sudskih sporova</t>
  </si>
  <si>
    <t>Ostala dugoročna rezervisanja</t>
  </si>
  <si>
    <t>Obaveze koje se mogu konvertovati u kapital</t>
  </si>
  <si>
    <t>Obaveze prema matičnim i zavisnim pravnim licima</t>
  </si>
  <si>
    <t>Obaveze prema ostalim povezanim pravnim licima</t>
  </si>
  <si>
    <t>Obaveze po emitovanim hartijama od vrednosti u periodu dužem od godinu dana</t>
  </si>
  <si>
    <t>Dugoročni krediti i zajmovi u zemlji</t>
  </si>
  <si>
    <t>Dugoročni krediti i zajmovi u inostranstvu</t>
  </si>
  <si>
    <t>Obaveze po osnovu finansijskog lizinga</t>
  </si>
  <si>
    <t>Ostale dugoročne obaveze</t>
  </si>
  <si>
    <t>Kratkoročni krediti i zajmovi od matičnih i zavisnih pravnih lica</t>
  </si>
  <si>
    <t>Kratkoročni krediti i zajmovi od ostalih povezanih lica</t>
  </si>
  <si>
    <t>Deo dugoročnih kredita i zajmova koji dospeva do jedne godine</t>
  </si>
  <si>
    <t>Deo ostalih dugoročnih obaveza koje dospevaju do jedne godine</t>
  </si>
  <si>
    <t>Obaveze po kratkoročnim hartijama od vrednosti</t>
  </si>
  <si>
    <t>Obaveze po osnovu stalnih sredstava i sredstava obustavljenog poslovanja namenjenih prodaji</t>
  </si>
  <si>
    <t>Ostale kratkoročne finansijske obaveze</t>
  </si>
  <si>
    <t>Primljeni avansi, depoziti i kaucije</t>
  </si>
  <si>
    <t>Dobavljači – matična i zavisna pravna lica u zemlji</t>
  </si>
  <si>
    <t>Dobavljači – matična i zavisna pravna lica u inostranstvu</t>
  </si>
  <si>
    <t>Dobavljači – ostala povezana lica u zemlji</t>
  </si>
  <si>
    <t>Dobavljači – ostala povezana lica u inostranstvu</t>
  </si>
  <si>
    <t>Dobavljači u zemlji</t>
  </si>
  <si>
    <t>Dobavljači u inostranstvu</t>
  </si>
  <si>
    <t>Ostale obaveze iz poslovanja</t>
  </si>
  <si>
    <t>Obaveze prema uvozniku</t>
  </si>
  <si>
    <t>Obaveze po osnovu izvoza za tuđ račun</t>
  </si>
  <si>
    <t>Obaveze po osnovu komisione i konsignacione prodaje</t>
  </si>
  <si>
    <t>Ostale obaveze iz specifičnih poslova</t>
  </si>
  <si>
    <t>Obaveze za neto zarade i naknade zarada, osim naknada zarada koje se refundiraju</t>
  </si>
  <si>
    <t xml:space="preserve"> Obaveze za porez na zarade i naknade zarada na teret zaposlenog</t>
  </si>
  <si>
    <t>Obaveze za doprinose na zarade i naknade zarada na teret zaposlenog</t>
  </si>
  <si>
    <t>Obaveze za poreze i doprinose na zarade i naknade zarada na teret poslodavca</t>
  </si>
  <si>
    <t>Obaveze za neto naknade zarada koje se refundiraju</t>
  </si>
  <si>
    <t>Obaveze za poreze i doprinose na naknade zarada na teret zaposlenog koje se refundiraju</t>
  </si>
  <si>
    <t>Obaveze za poreze i doprinose na naknade zarada na teret poslodavca koje se refundiraju</t>
  </si>
  <si>
    <t>Obaveze po osnovu kamata i troškova finansiranja</t>
  </si>
  <si>
    <t>Obaveze za dividende</t>
  </si>
  <si>
    <t>Obaveze za učešće u dobitku</t>
  </si>
  <si>
    <t>Obaveze prema zaposlenima</t>
  </si>
  <si>
    <t>Obaveze prema direktoru, odnosno članovima organa upravljanja i nadzora</t>
  </si>
  <si>
    <t>Obaveze prema fizičkim licima za naknade po ugovorima</t>
  </si>
  <si>
    <t>Obaveze za neto prihod preduzetnika koji akontaciju podiže u toku godine</t>
  </si>
  <si>
    <t>Obaveze za kratkoročna rezervisanja</t>
  </si>
  <si>
    <t>Ostale obaveze</t>
  </si>
  <si>
    <t>Obaveze za porez na dodatu vrednost po izdatim fakturama po opštoj stopi (osim primljenih avansa)</t>
  </si>
  <si>
    <t>Obaveze za porez na dodatu vrednost po izdatim fakturama po posebnoj stopi (osim primljenih avansa)</t>
  </si>
  <si>
    <t>Obaveze za porez na dodatu vrednost po primljenim avansima po opštoj stopi</t>
  </si>
  <si>
    <t>Obaveze za porez na dodatu vrednost po primljenim avansima po posebnoj stopi</t>
  </si>
  <si>
    <t>Obaveze za porez na dodatu vrednost po osnovu sopstvene potrošnje po opštoj stopi</t>
  </si>
  <si>
    <t>Obaveze za porez na dodatu vrednost po osnovu sopstvene potrošnje po posebnoj stopi</t>
  </si>
  <si>
    <t>Obaveze za porez na dodatu vrednost po osnovu prodaje za gotovinu</t>
  </si>
  <si>
    <t>Obaveze za porez na dodatu vrednost po osnovu razlike obračunatog poreza na dodatu vrednost i prethodnog poreza</t>
  </si>
  <si>
    <t>Obaveze za akcize</t>
  </si>
  <si>
    <t>Obaveze za porez iz rezultata</t>
  </si>
  <si>
    <t>Obaveze za poreze, carine i druge dažbine iz nabavke ili na teret troškova</t>
  </si>
  <si>
    <t>Obaveze za doprinose koji terete troškove</t>
  </si>
  <si>
    <t>Ostale obaveze za poreze, doprinose i druge dažbine</t>
  </si>
  <si>
    <t>Unapred obračunati troškovi</t>
  </si>
  <si>
    <t>Unapred naplaćeni prihodi</t>
  </si>
  <si>
    <t>Razgraničeni zavisni troškovi nabavke</t>
  </si>
  <si>
    <t>Odloženi prihodi i primljene donacije</t>
  </si>
  <si>
    <t>Razgraničeni prihodi po osnovu potraživanja</t>
  </si>
  <si>
    <t>Odložene poreske obaveze</t>
  </si>
  <si>
    <t>Ostala pasivna vremenska razgraničenja</t>
  </si>
  <si>
    <t>Nabavka robe</t>
  </si>
  <si>
    <t>Nabavna vrednost prodate robe</t>
  </si>
  <si>
    <t>Nabavna vrednost nekretnina pribavljenih radi prodaje</t>
  </si>
  <si>
    <t>Nabavna vrednost ostalih stalnih sredstava namenjenih prodaji</t>
  </si>
  <si>
    <t>Nabavka materijala</t>
  </si>
  <si>
    <t>Troškovi materijala za izradu</t>
  </si>
  <si>
    <t>Troškovi ostalog materijala (režijskog)</t>
  </si>
  <si>
    <t>Troškovi goriva i energije</t>
  </si>
  <si>
    <t>Troškovi rezervnih delova</t>
  </si>
  <si>
    <t>Troškovi jednokratnog otpisa alata i inventara</t>
  </si>
  <si>
    <t xml:space="preserve"> Troškovi zarada i naknada zarada (bruto)</t>
  </si>
  <si>
    <t>Troškovi poreza i doprinosa na zarade i naknade zarada na teret poslodavca</t>
  </si>
  <si>
    <t>Troškovi naknada po ugovoru o delu</t>
  </si>
  <si>
    <t>Troškovi naknada po autorskim ugovorima</t>
  </si>
  <si>
    <t>Troškovi naknada po ugovoru o privremenim i povremenim poslovima</t>
  </si>
  <si>
    <t>Troškovi naknada fizičkim licima po osnovu ostalih ugovora</t>
  </si>
  <si>
    <t>Troškovi naknada direktoru, odnosno članovima organa upravljanja i nadzora</t>
  </si>
  <si>
    <t>Ostali lični rashodi i naknade</t>
  </si>
  <si>
    <t>Troškovi usluga na izradi učinaka</t>
  </si>
  <si>
    <t>Troškovi transportnih usluga</t>
  </si>
  <si>
    <t>Troškovi usluga održavanja</t>
  </si>
  <si>
    <t>Troškovi zakupnina</t>
  </si>
  <si>
    <t>Troškovi sajmova</t>
  </si>
  <si>
    <t>Troškovi reklame i propagande</t>
  </si>
  <si>
    <t>Troškovi istraživanja</t>
  </si>
  <si>
    <t>Troškovi razvoja koji se ne kapitalizuju</t>
  </si>
  <si>
    <t>Troškovi ostalih usluga</t>
  </si>
  <si>
    <t>Troškovi amortizacije</t>
  </si>
  <si>
    <t>Troškovi rezervisanja za garantni rok</t>
  </si>
  <si>
    <t>Ostala rezervisanja</t>
  </si>
  <si>
    <t>Troškovi neproizvodnih usluga</t>
  </si>
  <si>
    <t>Troškovi reprezentacije</t>
  </si>
  <si>
    <t>Troškovi premija osiguranja</t>
  </si>
  <si>
    <t>Troškovi platnog prometa</t>
  </si>
  <si>
    <t>Troškovi članarina</t>
  </si>
  <si>
    <t>Troškovi poreza</t>
  </si>
  <si>
    <t>Troškovi doprinosa</t>
  </si>
  <si>
    <t>Ostali nematerijalni troškovi</t>
  </si>
  <si>
    <t>Finansijski rashodi iz odnosa sa matičnim i zavisnim pravnim licima</t>
  </si>
  <si>
    <t>Finansijski rashodi iz odnosa sa ostalim povezanim pravnim licima</t>
  </si>
  <si>
    <t>Rashodi kamata (prema trećim licima)</t>
  </si>
  <si>
    <t>Negativne kursne razlike (prema trećim licima)</t>
  </si>
  <si>
    <t>Rashodi po osnovu efekata valutne klauzule (prema trećim licima)</t>
  </si>
  <si>
    <t>Rashodi od učešća u gubitku pridruženih pravnih lica i zajedničkih poduhvata</t>
  </si>
  <si>
    <t>Rashodi po osnovu efekata ugovorene zaštite od rizika, koji ne ispunjavaju uslove da se iskažu u okviru ostalog sveobuhvatnog dobitka</t>
  </si>
  <si>
    <t>Ostali finansijski rashodi</t>
  </si>
  <si>
    <t>Gubici po osnovu rashodovanja i prodaje nematerijalne imovine, nekretnina, postrojenja i opreme</t>
  </si>
  <si>
    <t>Gubici po osnovu rashodovanja i prodaje bioloških sredstava</t>
  </si>
  <si>
    <t>Gubici po osnovu prodaje učešća u kapitalu i hartija od vrednosti</t>
  </si>
  <si>
    <t>Gubici od prodaje materijala</t>
  </si>
  <si>
    <t>Manjkovi</t>
  </si>
  <si>
    <t>Rashodi po osnovu efekata ugovorene zaštite od rizika, koji ne ispunjavaju uslove da se iskažu u okviru ostalog sveobuhvatnog rezultata</t>
  </si>
  <si>
    <t>Rashodi po osnovu direktnih otpisa potraživanja</t>
  </si>
  <si>
    <t>Rashodi po osnovu rashodovanja zaliha materijala i robe</t>
  </si>
  <si>
    <t>Ostali nepomenuti rashodi</t>
  </si>
  <si>
    <t>Obezvređenje bioloških sredstava</t>
  </si>
  <si>
    <t>Obezvređenje nematerijalne imovine</t>
  </si>
  <si>
    <t>Obezvređenje nekretnina, postrojenja i opreme</t>
  </si>
  <si>
    <t>Obezvređenje dugoročnih finansijskih plasmana i drugih hartija od vrednosti raspoloživih za prodaju</t>
  </si>
  <si>
    <t>Obezvređenje zaliha materijala i robe</t>
  </si>
  <si>
    <t>Obezvređenje potraživanja i kratkoročnih finansijskih plasmana</t>
  </si>
  <si>
    <t>Obezvređenje ostale imovine</t>
  </si>
  <si>
    <t>Gubitak poslovanja koje se obustavlja</t>
  </si>
  <si>
    <t>Rashodi po osnovu efekata promene računovodstvenih politika</t>
  </si>
  <si>
    <t>Rashodi po osnovu ispravki grešaka iz ranijih godina koje nisu materijalno značajne</t>
  </si>
  <si>
    <t>Prenos rashoda</t>
  </si>
  <si>
    <t>Prihodi od prodaje robe matičnim i zavisnim pravnim licima na domaćem tržištu</t>
  </si>
  <si>
    <t>Prihodi od prodaje robe matičnim i zavisnim pravnim licima na inostranom tržištu</t>
  </si>
  <si>
    <t>Prihodi od prodaje robe ostalim povezanim pravnim licima na domaćem tržištu</t>
  </si>
  <si>
    <t>Prihodi od prodaje robe ostalim povezanim pravnim licima na inostranom tržištu</t>
  </si>
  <si>
    <t>Prihodi od prodaje robe na domaćem tržištu</t>
  </si>
  <si>
    <t>Prihodi od prodaje robe na inostranom tržištu</t>
  </si>
  <si>
    <t>Prihodi od prodaje proizvoda i usluga matičnim i zavisnim pravnim licima na domaćem tržištu</t>
  </si>
  <si>
    <t>Prihodi od prodaje proizvoda i usluga matičnim i zavisnim pravnim licima na inostranom tržištu</t>
  </si>
  <si>
    <t>Prihodi od prodaje proizvoda i usluga ostalim povezanim pravnim licima na domaćem tržištu</t>
  </si>
  <si>
    <t>Prihodi od prodaje proizvoda i usluga ostalim povezanim pravnim licima na inostranom tržištu</t>
  </si>
  <si>
    <t>Prihodi od prodaje proizvoda i usluga na domaćem tržištu</t>
  </si>
  <si>
    <t>Prihodi od prodaje proizvoda i usluga na inostranom tržištu</t>
  </si>
  <si>
    <t>Prihodi od aktiviranja ili potrošnje robe za sopstvene potrebe</t>
  </si>
  <si>
    <t>Prihodi od aktiviranja ili potrošnje proizvoda i usluga za sopstvene potrebe</t>
  </si>
  <si>
    <t>Povećanje vrednosti zaliha nedovršenih i gotovih proizvoda i nedovršenih usluga</t>
  </si>
  <si>
    <t>Smanjenje vrednosti zaliha nedovršenih i gotovih proizvoda i nedovršenih usluga</t>
  </si>
  <si>
    <t>Prihodi od premija, subvencija, dotacija, regresa, kompenzacija i povraćaja poreskih dažbina</t>
  </si>
  <si>
    <t>Prihodi po osnovu uslovljenih donacija</t>
  </si>
  <si>
    <t>Prihodi od zakupnina</t>
  </si>
  <si>
    <t>Prihodi od članarina</t>
  </si>
  <si>
    <t>Prihodi od tantijema i licencnih naknada</t>
  </si>
  <si>
    <t>Ostali poslovni prihodi</t>
  </si>
  <si>
    <t xml:space="preserve"> Finansijski prihodi od matičnih i zavisnih pravnih lica</t>
  </si>
  <si>
    <t>Finansijski prihodi od ostalih povezanih lica</t>
  </si>
  <si>
    <t>Prihodi od kamata (od trećih lica)</t>
  </si>
  <si>
    <t>Pozitivne kursne razlike (prema trećim licima)</t>
  </si>
  <si>
    <t>Prihodi po osnovu efekata valutne klauzule (prema trećim licima)</t>
  </si>
  <si>
    <t>Prihodi od učešća u dobitku pridruženih pravnih lica i zajedničkih poduhvata</t>
  </si>
  <si>
    <t>Ostali finansijski prihodi</t>
  </si>
  <si>
    <t xml:space="preserve"> Dobici od prodaje nematerijalne imovine, nekretnina, postrojenja i opreme</t>
  </si>
  <si>
    <t>Dobici od prodaje bioloških sredstava</t>
  </si>
  <si>
    <t>Dobici od prodaje učešća i hartija od vrednosti</t>
  </si>
  <si>
    <t>Dobici od prodaje materijala</t>
  </si>
  <si>
    <t>Viškovi</t>
  </si>
  <si>
    <t>Naplaćena otpisana potraživanja</t>
  </si>
  <si>
    <t>Prihodi po osnovu efekata ugovorene zaštite od rizika koji ne ispunjavaju uslove da se iskažu u okviru ostalog sveobuhvatnog rezultata</t>
  </si>
  <si>
    <t>Prihodi od smanjenja obaveza</t>
  </si>
  <si>
    <t>Prihodi od ukidanja dugoročnih i kratkoročnih rezervisanja</t>
  </si>
  <si>
    <t>Ostali nepomenuti prihodi</t>
  </si>
  <si>
    <t>Prihodi od usklađivanja vrednosti bioloških sredstava</t>
  </si>
  <si>
    <t>Prihodi od usklađivanja vrednosti nematerijalne imovine</t>
  </si>
  <si>
    <t>Prihodi od usklađivanja vrednosti nekretnina, postrojenja i opreme</t>
  </si>
  <si>
    <t>Prihodi od usklađivanja vrednosti dugoročnih finansijskih plasmana i hartija od vrednosti raspoloživih za prodaju</t>
  </si>
  <si>
    <t>Prihodi od usklađivanja vrednosti zaliha</t>
  </si>
  <si>
    <t>Prihodi od usklađivanja vrednosti potraživanja i kratkoročnih finansijskih plasmana</t>
  </si>
  <si>
    <t>Prihodi od usklađivanja vrednosti ostale imovine</t>
  </si>
  <si>
    <t>Dobitak poslovanja koje se obustavlja</t>
  </si>
  <si>
    <t>Prihodi od efekata promene računovodstvenih politika</t>
  </si>
  <si>
    <t xml:space="preserve"> Prihodi po osnovu ispravki grešaka iz ranijih godina koje nisu materijalno značajne</t>
  </si>
  <si>
    <t>Prenos prihoda</t>
  </si>
  <si>
    <t>Otvaranje glavne knjige</t>
  </si>
  <si>
    <t>Rashodi i prihodi</t>
  </si>
  <si>
    <t>Dobitak i gubitak poslovanja koje se obustavlja</t>
  </si>
  <si>
    <t>Prenos ukupnog rezultata</t>
  </si>
  <si>
    <t>Dobitak ili gubitak</t>
  </si>
  <si>
    <t>Poreski rashod perioda</t>
  </si>
  <si>
    <t>Odloženi poreski rashodi i prihodi perioda</t>
  </si>
  <si>
    <t>Lična primanja poslodavca</t>
  </si>
  <si>
    <t>Prenos dobitka ili gubitka</t>
  </si>
  <si>
    <t>Izravnanje računa stanja</t>
  </si>
  <si>
    <t>Tuđa sredstva uzeta u operativni lizing (zakup)</t>
  </si>
  <si>
    <t>Preuzeti proizvodi i roba za zajedničko poslovanje</t>
  </si>
  <si>
    <t>Roba uzeta u komision i konsignaciju</t>
  </si>
  <si>
    <t>Materijal i roba primljeni na obradu i doradu</t>
  </si>
  <si>
    <t>Data jemstva, garancije i druga prava</t>
  </si>
  <si>
    <t>Hartije od vrednosti koje su van prometa</t>
  </si>
  <si>
    <t xml:space="preserve"> Imovina kod drugih subjekata</t>
  </si>
  <si>
    <t>Obaveze za sredstva uzeta u operativni lizing (zakup)</t>
  </si>
  <si>
    <t>Obaveze za preuzete proizvode i robu za zajedničko poslovanje</t>
  </si>
  <si>
    <t>Obaveze za robu uzetu u komision i konsignaciju</t>
  </si>
  <si>
    <t>Obaveze za materijal i robu primljenu na obradu i doradu</t>
  </si>
  <si>
    <t>Obaveze za data jemstva, garancije i druga prava</t>
  </si>
  <si>
    <t>Obaveze za hartije od vrednosti koje su van prometa</t>
  </si>
  <si>
    <t>Obaveze za imovinu kod drugih subjekata</t>
  </si>
  <si>
    <t>Račun za preuzimanje zaliha</t>
  </si>
  <si>
    <t>Račun za preuzimanje nabavke materijala i robe</t>
  </si>
  <si>
    <t>Račun za preuzimanje troškova</t>
  </si>
  <si>
    <t>Račun za preuzimanje prihoda</t>
  </si>
  <si>
    <t>Roba</t>
  </si>
  <si>
    <t>Proizvodi i roba u prodavnicama proizvođača</t>
  </si>
  <si>
    <t>950 do 957 – Nosioci troškova</t>
  </si>
  <si>
    <t>Poluproizvodi sopstvene proizvodnje</t>
  </si>
  <si>
    <t>Odstupanja u troškovima nosioca troškova</t>
  </si>
  <si>
    <t>960 do 968 – Gotovi proizvodi</t>
  </si>
  <si>
    <t>Odstupanja u troškovima gotovih proizvoda</t>
  </si>
  <si>
    <t>Troškovi prodatih proizvoda i usluga</t>
  </si>
  <si>
    <t>Troškovi perioda</t>
  </si>
  <si>
    <t>Otpisi, manjkovi i viškovi zaliha učinaka</t>
  </si>
  <si>
    <t>Slobodan račun</t>
  </si>
  <si>
    <t>Prihodi po osnovu proizvoda i usluga</t>
  </si>
  <si>
    <t>Prihodi po osnovu robe</t>
  </si>
  <si>
    <t>Drugi prihodi</t>
  </si>
  <si>
    <t>Poslovni dobitak i gubitak</t>
  </si>
  <si>
    <t>Gubitak i dobitak po osnovu prodaje materijala</t>
  </si>
  <si>
    <t>Manjkovi materijala i robe</t>
  </si>
  <si>
    <t>Otpisi materijala i robe</t>
  </si>
  <si>
    <t>Viškovi materijala i robe</t>
  </si>
  <si>
    <t>Zaključak obračuna troškova i učinaka</t>
  </si>
  <si>
    <t>Opis konta</t>
  </si>
  <si>
    <t>Konto</t>
  </si>
  <si>
    <t>526</t>
  </si>
  <si>
    <t>529</t>
  </si>
  <si>
    <t>552</t>
  </si>
  <si>
    <t>553</t>
  </si>
  <si>
    <t>554</t>
  </si>
  <si>
    <t>555</t>
  </si>
  <si>
    <t>556</t>
  </si>
  <si>
    <t>579</t>
  </si>
  <si>
    <t>640</t>
  </si>
  <si>
    <t>651</t>
  </si>
  <si>
    <t>31.12.2014.</t>
  </si>
  <si>
    <t>31.12.2013.</t>
  </si>
  <si>
    <t>01.01.2013.</t>
  </si>
  <si>
    <t>100</t>
  </si>
  <si>
    <t>101</t>
  </si>
  <si>
    <t>102</t>
  </si>
  <si>
    <t>103</t>
  </si>
  <si>
    <t>104</t>
  </si>
  <si>
    <t>109</t>
  </si>
  <si>
    <t>110</t>
  </si>
  <si>
    <t>111</t>
  </si>
  <si>
    <t>120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</si>
  <si>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</si>
  <si>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</si>
  <si>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</si>
  <si>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</si>
  <si>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</si>
  <si>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</si>
  <si>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</si>
  <si>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</si>
  <si>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</si>
  <si>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</si>
  <si>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</si>
  <si>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</si>
  <si>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</si>
  <si>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</si>
  <si>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</si>
  <si>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</si>
  <si>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</si>
  <si>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</si>
  <si>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</si>
  <si>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</si>
  <si>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152</t>
  </si>
  <si>
    <t>153</t>
  </si>
  <si>
    <t>154</t>
  </si>
  <si>
    <t>155</t>
  </si>
  <si>
    <t>159</t>
  </si>
  <si>
    <t>200</t>
  </si>
  <si>
    <t>201</t>
  </si>
  <si>
    <t>202</t>
  </si>
  <si>
    <t>203</t>
  </si>
  <si>
    <t>204</t>
  </si>
  <si>
    <t>205</t>
  </si>
  <si>
    <t>206</t>
  </si>
  <si>
    <t>209</t>
  </si>
  <si>
    <t>210</t>
  </si>
  <si>
    <t>211</t>
  </si>
  <si>
    <t>212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</si>
  <si>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</si>
  <si>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</si>
  <si>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</si>
  <si>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</si>
  <si>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</si>
  <si>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</si>
  <si>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</si>
  <si>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</si>
  <si>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</si>
  <si>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</si>
  <si>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</si>
  <si>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</si>
  <si>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</si>
  <si>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</si>
  <si>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</si>
  <si>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</si>
  <si>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</si>
  <si>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</si>
  <si>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</si>
  <si>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</si>
  <si>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</si>
  <si>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</si>
  <si>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</si>
  <si>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</si>
  <si>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</si>
  <si>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</si>
  <si>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</si>
  <si>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</si>
  <si>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248</t>
  </si>
  <si>
    <t>249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</si>
  <si>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</si>
  <si>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</si>
  <si>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</si>
  <si>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</si>
  <si>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</si>
  <si>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</si>
  <si>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</si>
  <si>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</si>
  <si>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</si>
  <si>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</si>
  <si>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</si>
  <si>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</si>
  <si>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</si>
  <si>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288</t>
  </si>
  <si>
    <t>289</t>
  </si>
  <si>
    <t>300</t>
  </si>
  <si>
    <t>301</t>
  </si>
  <si>
    <t>302</t>
  </si>
  <si>
    <t>303</t>
  </si>
  <si>
    <t>304</t>
  </si>
  <si>
    <t>305</t>
  </si>
  <si>
    <t>306</t>
  </si>
  <si>
    <t>309</t>
  </si>
  <si>
    <t>310</t>
  </si>
  <si>
    <t>311</t>
  </si>
  <si>
    <t>321</t>
  </si>
  <si>
    <t>322</t>
  </si>
  <si>
    <t>330</t>
  </si>
  <si>
    <t>331</t>
  </si>
  <si>
    <t>332</t>
  </si>
  <si>
    <t>333</t>
  </si>
  <si>
    <t>334</t>
  </si>
  <si>
    <t>335</t>
  </si>
  <si>
    <t>336</t>
  </si>
  <si>
    <t>337</t>
  </si>
  <si>
    <t>340</t>
  </si>
  <si>
    <t>341</t>
  </si>
  <si>
    <t>350</t>
  </si>
  <si>
    <t>351</t>
  </si>
  <si>
    <t>400</t>
  </si>
  <si>
    <t>401</t>
  </si>
  <si>
    <t>402</t>
  </si>
  <si>
    <t>403</t>
  </si>
  <si>
    <t>404</t>
  </si>
  <si>
    <t>405</t>
  </si>
  <si>
    <t>409</t>
  </si>
  <si>
    <t>410</t>
  </si>
  <si>
    <t>411</t>
  </si>
  <si>
    <t>412</t>
  </si>
  <si>
    <t>413</t>
  </si>
  <si>
    <t>414</t>
  </si>
  <si>
    <t>415</t>
  </si>
  <si>
    <t>416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</si>
  <si>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</si>
  <si>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</si>
  <si>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</si>
  <si>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</si>
  <si>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</si>
  <si>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</si>
  <si>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</si>
  <si>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</si>
  <si>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</si>
  <si>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429</t>
  </si>
  <si>
    <t>430</t>
  </si>
  <si>
    <t>431</t>
  </si>
  <si>
    <t>432</t>
  </si>
  <si>
    <t>433</t>
  </si>
  <si>
    <t>434</t>
  </si>
  <si>
    <t>435</t>
  </si>
  <si>
    <t>436</t>
  </si>
  <si>
    <t>439</t>
  </si>
  <si>
    <t>440</t>
  </si>
  <si>
    <t>441</t>
  </si>
  <si>
    <t>442</t>
  </si>
  <si>
    <t>449</t>
  </si>
  <si>
    <t>450</t>
  </si>
  <si>
    <t>451</t>
  </si>
  <si>
    <t>452</t>
  </si>
  <si>
    <t>453</t>
  </si>
  <si>
    <t>454</t>
  </si>
  <si>
    <t>455</t>
  </si>
  <si>
    <t>456</t>
  </si>
  <si>
    <t>460</t>
  </si>
  <si>
    <t>461</t>
  </si>
  <si>
    <t>462</t>
  </si>
  <si>
    <t>463</t>
  </si>
  <si>
    <t>464</t>
  </si>
  <si>
    <t>465</t>
  </si>
  <si>
    <t>466</t>
  </si>
  <si>
    <t>467</t>
  </si>
  <si>
    <t>469</t>
  </si>
  <si>
    <t>470</t>
  </si>
  <si>
    <t>471</t>
  </si>
  <si>
    <t>472</t>
  </si>
  <si>
    <t>473</t>
  </si>
  <si>
    <t>474</t>
  </si>
  <si>
    <t>475</t>
  </si>
  <si>
    <t>476</t>
  </si>
  <si>
    <t>479</t>
  </si>
  <si>
    <t>480</t>
  </si>
  <si>
    <t>481</t>
  </si>
  <si>
    <t>482</t>
  </si>
  <si>
    <t>483</t>
  </si>
  <si>
    <t>489</t>
  </si>
  <si>
    <t>490</t>
  </si>
  <si>
    <t>491</t>
  </si>
  <si>
    <t>494</t>
  </si>
  <si>
    <t>495</t>
  </si>
  <si>
    <t>496</t>
  </si>
  <si>
    <t>498</t>
  </si>
  <si>
    <t>499</t>
  </si>
  <si>
    <t>500</t>
  </si>
  <si>
    <t>501</t>
  </si>
  <si>
    <t>502</t>
  </si>
  <si>
    <t>503</t>
  </si>
  <si>
    <t>510</t>
  </si>
  <si>
    <t>511</t>
  </si>
  <si>
    <t>512</t>
  </si>
  <si>
    <t>513</t>
  </si>
  <si>
    <t>514</t>
  </si>
  <si>
    <t>515</t>
  </si>
  <si>
    <t>520</t>
  </si>
  <si>
    <t>521</t>
  </si>
  <si>
    <t>522</t>
  </si>
  <si>
    <t>523</t>
  </si>
  <si>
    <t>524</t>
  </si>
  <si>
    <t>525</t>
  </si>
  <si>
    <t>530</t>
  </si>
  <si>
    <t>531</t>
  </si>
  <si>
    <t>532</t>
  </si>
  <si>
    <t>533</t>
  </si>
  <si>
    <t>534</t>
  </si>
  <si>
    <t>535</t>
  </si>
  <si>
    <t>536</t>
  </si>
  <si>
    <t>537</t>
  </si>
  <si>
    <t>539</t>
  </si>
  <si>
    <t>540</t>
  </si>
  <si>
    <t>541</t>
  </si>
  <si>
    <t>542</t>
  </si>
  <si>
    <t>543</t>
  </si>
  <si>
    <t>544</t>
  </si>
  <si>
    <t>545</t>
  </si>
  <si>
    <t>549</t>
  </si>
  <si>
    <t>550</t>
  </si>
  <si>
    <t>551</t>
  </si>
  <si>
    <t>559</t>
  </si>
  <si>
    <t>560</t>
  </si>
  <si>
    <t>561</t>
  </si>
  <si>
    <t>562</t>
  </si>
  <si>
    <t>563</t>
  </si>
  <si>
    <t>564</t>
  </si>
  <si>
    <t>565</t>
  </si>
  <si>
    <t>566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</si>
  <si>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</si>
  <si>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</si>
  <si>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</si>
  <si>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</si>
  <si>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</si>
  <si>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</si>
  <si>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</si>
  <si>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</si>
  <si>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</si>
  <si>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580</t>
  </si>
  <si>
    <t>581</t>
  </si>
  <si>
    <t>582</t>
  </si>
  <si>
    <t>583</t>
  </si>
  <si>
    <t>584</t>
  </si>
  <si>
    <t>585</t>
  </si>
  <si>
    <t>589</t>
  </si>
  <si>
    <t>590</t>
  </si>
  <si>
    <t>591</t>
  </si>
  <si>
    <t>592</t>
  </si>
  <si>
    <t>599</t>
  </si>
  <si>
    <t>600</t>
  </si>
  <si>
    <t>601</t>
  </si>
  <si>
    <t>602</t>
  </si>
  <si>
    <t>603</t>
  </si>
  <si>
    <t>604</t>
  </si>
  <si>
    <t>605</t>
  </si>
  <si>
    <t>610</t>
  </si>
  <si>
    <t>611</t>
  </si>
  <si>
    <t>612</t>
  </si>
  <si>
    <t>613</t>
  </si>
  <si>
    <t>614</t>
  </si>
  <si>
    <t>615</t>
  </si>
  <si>
    <t>620</t>
  </si>
  <si>
    <t>621</t>
  </si>
  <si>
    <t>630</t>
  </si>
  <si>
    <t>631</t>
  </si>
  <si>
    <t>641</t>
  </si>
  <si>
    <t>650</t>
  </si>
  <si>
    <t>652</t>
  </si>
  <si>
    <t>659</t>
  </si>
  <si>
    <t>660</t>
  </si>
  <si>
    <t>661</t>
  </si>
  <si>
    <t>662</t>
  </si>
  <si>
    <t>663</t>
  </si>
  <si>
    <t>664</t>
  </si>
  <si>
    <t>665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</si>
  <si>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</si>
  <si>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</si>
  <si>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</si>
  <si>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</si>
  <si>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</si>
  <si>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</si>
  <si>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</si>
  <si>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</si>
  <si>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</si>
  <si>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</si>
  <si>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</si>
  <si>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</si>
  <si>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</si>
  <si>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</si>
  <si>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</si>
  <si>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</si>
  <si>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</si>
  <si>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689</t>
  </si>
  <si>
    <t>690</t>
  </si>
  <si>
    <t>691</t>
  </si>
  <si>
    <t>692</t>
  </si>
  <si>
    <t>699</t>
  </si>
  <si>
    <t>700</t>
  </si>
  <si>
    <t>710</t>
  </si>
  <si>
    <t>711</t>
  </si>
  <si>
    <t>712</t>
  </si>
  <si>
    <t>720</t>
  </si>
  <si>
    <t>721</t>
  </si>
  <si>
    <t>722</t>
  </si>
  <si>
    <t>723</t>
  </si>
  <si>
    <t>724</t>
  </si>
  <si>
    <t>730</t>
  </si>
  <si>
    <t>880</t>
  </si>
  <si>
    <t>881</t>
  </si>
  <si>
    <t>882</t>
  </si>
  <si>
    <t>883</t>
  </si>
  <si>
    <t>884</t>
  </si>
  <si>
    <t>885</t>
  </si>
  <si>
    <t>889</t>
  </si>
  <si>
    <t>890</t>
  </si>
  <si>
    <t>891</t>
  </si>
  <si>
    <t>892</t>
  </si>
  <si>
    <t>893</t>
  </si>
  <si>
    <t>894</t>
  </si>
  <si>
    <t>895</t>
  </si>
  <si>
    <t>899</t>
  </si>
  <si>
    <t>900</t>
  </si>
  <si>
    <t>901</t>
  </si>
  <si>
    <t>902</t>
  </si>
  <si>
    <t>903</t>
  </si>
  <si>
    <t>910</t>
  </si>
  <si>
    <t>911</t>
  </si>
  <si>
    <t>912</t>
  </si>
  <si>
    <t>950</t>
  </si>
  <si>
    <t>958</t>
  </si>
  <si>
    <t>959</t>
  </si>
  <si>
    <t>960</t>
  </si>
  <si>
    <t>969</t>
  </si>
  <si>
    <t>980</t>
  </si>
  <si>
    <t>981</t>
  </si>
  <si>
    <t>982</t>
  </si>
  <si>
    <t>983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</si>
  <si>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</si>
  <si>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</si>
  <si>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</si>
  <si>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</si>
  <si>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</si>
  <si>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</si>
  <si>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</si>
  <si>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</si>
  <si>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</si>
  <si>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</si>
  <si>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999</t>
  </si>
  <si>
    <t>487</t>
  </si>
  <si>
    <t>Uneti rucno</t>
  </si>
  <si>
    <t>Uneti rucno za svako potrazivanje</t>
  </si>
  <si>
    <t>Uneti rucno za svakonematerijalno ulaganje</t>
  </si>
  <si>
    <t>Uneti rucno za svako osnovno sredstvo</t>
  </si>
  <si>
    <t>Uneti rucno za svako biolosko sredstvo</t>
  </si>
  <si>
    <t>Uneti rucno za svaki dugorocni plasman</t>
  </si>
  <si>
    <t>Uneti rucno za svako dugorocno potrazivanje</t>
  </si>
  <si>
    <t>Uneti rucno iz BU tekuce godine</t>
  </si>
  <si>
    <t>pomnoziti sa -1</t>
  </si>
  <si>
    <t>Rezultat tekuce godine</t>
  </si>
  <si>
    <t>Duguje promet</t>
  </si>
  <si>
    <t>Potražuje promet</t>
  </si>
  <si>
    <t>02311</t>
  </si>
  <si>
    <t>02313</t>
  </si>
  <si>
    <t>02318</t>
  </si>
  <si>
    <t>02319</t>
  </si>
  <si>
    <t>02981</t>
  </si>
  <si>
    <t>02983</t>
  </si>
  <si>
    <t>02988</t>
  </si>
  <si>
    <t>02991</t>
  </si>
  <si>
    <t>04810</t>
  </si>
  <si>
    <t>04820</t>
  </si>
  <si>
    <t>10330</t>
  </si>
  <si>
    <t>10390</t>
  </si>
  <si>
    <t>13600</t>
  </si>
  <si>
    <t>13610</t>
  </si>
  <si>
    <t>15021</t>
  </si>
  <si>
    <t>15030</t>
  </si>
  <si>
    <t>20520</t>
  </si>
  <si>
    <t>20560</t>
  </si>
  <si>
    <t>22150</t>
  </si>
  <si>
    <t>22170</t>
  </si>
  <si>
    <t>22300</t>
  </si>
  <si>
    <t>24100</t>
  </si>
  <si>
    <t>24102</t>
  </si>
  <si>
    <t>24190</t>
  </si>
  <si>
    <t>24191</t>
  </si>
  <si>
    <t>24192</t>
  </si>
  <si>
    <t>24199</t>
  </si>
  <si>
    <t>24302</t>
  </si>
  <si>
    <t>24400</t>
  </si>
  <si>
    <t>24402</t>
  </si>
  <si>
    <t>24490</t>
  </si>
  <si>
    <t>27000</t>
  </si>
  <si>
    <t>27600</t>
  </si>
  <si>
    <t>27900</t>
  </si>
  <si>
    <t>28040</t>
  </si>
  <si>
    <t>28990</t>
  </si>
  <si>
    <t>30100</t>
  </si>
  <si>
    <t>34000</t>
  </si>
  <si>
    <t>34100</t>
  </si>
  <si>
    <t>35000</t>
  </si>
  <si>
    <t>42920</t>
  </si>
  <si>
    <t>43040</t>
  </si>
  <si>
    <t>43500</t>
  </si>
  <si>
    <t>43600</t>
  </si>
  <si>
    <t>45000</t>
  </si>
  <si>
    <t>45100</t>
  </si>
  <si>
    <t>45200</t>
  </si>
  <si>
    <t>45201</t>
  </si>
  <si>
    <t>45210</t>
  </si>
  <si>
    <t>45220</t>
  </si>
  <si>
    <t>45300</t>
  </si>
  <si>
    <t>45301</t>
  </si>
  <si>
    <t>45310</t>
  </si>
  <si>
    <t>45320</t>
  </si>
  <si>
    <t>46301</t>
  </si>
  <si>
    <t>46320</t>
  </si>
  <si>
    <t>47001</t>
  </si>
  <si>
    <t>48100</t>
  </si>
  <si>
    <t>48240</t>
  </si>
  <si>
    <t>48260</t>
  </si>
  <si>
    <t>48270</t>
  </si>
  <si>
    <t>48700</t>
  </si>
  <si>
    <t>48961</t>
  </si>
  <si>
    <t>49090</t>
  </si>
  <si>
    <t>50100</t>
  </si>
  <si>
    <t>51260</t>
  </si>
  <si>
    <t>51280</t>
  </si>
  <si>
    <t>51282</t>
  </si>
  <si>
    <t>51320</t>
  </si>
  <si>
    <t>52000</t>
  </si>
  <si>
    <t>52001</t>
  </si>
  <si>
    <t>52100</t>
  </si>
  <si>
    <t>52101</t>
  </si>
  <si>
    <t>52111</t>
  </si>
  <si>
    <t>52121</t>
  </si>
  <si>
    <t>52910</t>
  </si>
  <si>
    <t>52911</t>
  </si>
  <si>
    <t>52912</t>
  </si>
  <si>
    <t>52914</t>
  </si>
  <si>
    <t>52919</t>
  </si>
  <si>
    <t>53100</t>
  </si>
  <si>
    <t>53103</t>
  </si>
  <si>
    <t>53104</t>
  </si>
  <si>
    <t>53107</t>
  </si>
  <si>
    <t>53150</t>
  </si>
  <si>
    <t>53151</t>
  </si>
  <si>
    <t>53152</t>
  </si>
  <si>
    <t>53153</t>
  </si>
  <si>
    <t>53160</t>
  </si>
  <si>
    <t>53200</t>
  </si>
  <si>
    <t>53201</t>
  </si>
  <si>
    <t>53310</t>
  </si>
  <si>
    <t>53320</t>
  </si>
  <si>
    <t>53321</t>
  </si>
  <si>
    <t>53322</t>
  </si>
  <si>
    <t>53390</t>
  </si>
  <si>
    <t>53991</t>
  </si>
  <si>
    <t>54000</t>
  </si>
  <si>
    <t>55010</t>
  </si>
  <si>
    <t>55020</t>
  </si>
  <si>
    <t>55070</t>
  </si>
  <si>
    <t>55084</t>
  </si>
  <si>
    <t>55088</t>
  </si>
  <si>
    <t>55091</t>
  </si>
  <si>
    <t>55092</t>
  </si>
  <si>
    <t>55093</t>
  </si>
  <si>
    <t>55094</t>
  </si>
  <si>
    <t>55095</t>
  </si>
  <si>
    <t>55098</t>
  </si>
  <si>
    <t>55100</t>
  </si>
  <si>
    <t>55109</t>
  </si>
  <si>
    <t>55130</t>
  </si>
  <si>
    <t>55140</t>
  </si>
  <si>
    <t>55250</t>
  </si>
  <si>
    <t>55300</t>
  </si>
  <si>
    <t>55490</t>
  </si>
  <si>
    <t>55540</t>
  </si>
  <si>
    <t>55570</t>
  </si>
  <si>
    <t>55590</t>
  </si>
  <si>
    <t>55901</t>
  </si>
  <si>
    <t>55912</t>
  </si>
  <si>
    <t>56260</t>
  </si>
  <si>
    <t>56270</t>
  </si>
  <si>
    <t>56310</t>
  </si>
  <si>
    <t>56340</t>
  </si>
  <si>
    <t>57620</t>
  </si>
  <si>
    <t>57630</t>
  </si>
  <si>
    <t>57640</t>
  </si>
  <si>
    <t>57650</t>
  </si>
  <si>
    <t>57680</t>
  </si>
  <si>
    <t>60501</t>
  </si>
  <si>
    <t>61520</t>
  </si>
  <si>
    <t>66230</t>
  </si>
  <si>
    <t>66300</t>
  </si>
  <si>
    <t>67991</t>
  </si>
  <si>
    <t>67993</t>
  </si>
  <si>
    <t>69120</t>
  </si>
  <si>
    <t>72100</t>
  </si>
  <si>
    <t>02312</t>
  </si>
  <si>
    <t>02315</t>
  </si>
  <si>
    <t>02316</t>
  </si>
  <si>
    <t>02381</t>
  </si>
  <si>
    <t>02382</t>
  </si>
  <si>
    <t>02385</t>
  </si>
  <si>
    <t>02386</t>
  </si>
  <si>
    <t>03831</t>
  </si>
  <si>
    <t>20320</t>
  </si>
  <si>
    <t>20360</t>
  </si>
  <si>
    <t>21835</t>
  </si>
  <si>
    <t>22110</t>
  </si>
  <si>
    <t>24300</t>
  </si>
  <si>
    <t>27100</t>
  </si>
  <si>
    <t>27200</t>
  </si>
  <si>
    <t>27400</t>
  </si>
  <si>
    <t>29000</t>
  </si>
  <si>
    <t>43051</t>
  </si>
  <si>
    <t>43300</t>
  </si>
  <si>
    <t>43400</t>
  </si>
  <si>
    <t>45302</t>
  </si>
  <si>
    <t>45303</t>
  </si>
  <si>
    <t>46014</t>
  </si>
  <si>
    <t>46991</t>
  </si>
  <si>
    <t>46999</t>
  </si>
  <si>
    <t>48290</t>
  </si>
  <si>
    <t>48970</t>
  </si>
  <si>
    <t>51201</t>
  </si>
  <si>
    <t>529000</t>
  </si>
  <si>
    <t>52917</t>
  </si>
  <si>
    <t>52918</t>
  </si>
  <si>
    <t>53111</t>
  </si>
  <si>
    <t>53120</t>
  </si>
  <si>
    <t>53121</t>
  </si>
  <si>
    <t>53170</t>
  </si>
  <si>
    <t>53520</t>
  </si>
  <si>
    <t>53900</t>
  </si>
  <si>
    <t>53910</t>
  </si>
  <si>
    <t>53990</t>
  </si>
  <si>
    <t>550992</t>
  </si>
  <si>
    <t>55290</t>
  </si>
  <si>
    <t>55310</t>
  </si>
  <si>
    <t>55320</t>
  </si>
  <si>
    <t>55510</t>
  </si>
  <si>
    <t>55910</t>
  </si>
  <si>
    <t>57945</t>
  </si>
  <si>
    <t>57970</t>
  </si>
  <si>
    <t>57991</t>
  </si>
  <si>
    <t>57992</t>
  </si>
  <si>
    <t>59900</t>
  </si>
  <si>
    <t>60301</t>
  </si>
  <si>
    <t>61320</t>
  </si>
  <si>
    <t>6620</t>
  </si>
  <si>
    <t>66200</t>
  </si>
  <si>
    <t>67940</t>
  </si>
  <si>
    <t>69900</t>
  </si>
  <si>
    <t>71000</t>
  </si>
  <si>
    <t>71200</t>
  </si>
  <si>
    <t>72000</t>
  </si>
  <si>
    <t>72400</t>
  </si>
  <si>
    <t>2. Dugoročni krediti (neto odlivi)</t>
  </si>
  <si>
    <t>3. Kratkoročni krediti (neto odlivi)</t>
  </si>
  <si>
    <t>4. Ostale obaveze (neto odlivi)</t>
  </si>
  <si>
    <t>priliv iz poslovnih aktivnosti</t>
  </si>
  <si>
    <t>neto odlih iz finanijskih aktivnosti</t>
  </si>
  <si>
    <t>Neto priliv iz investicionih aktivnosti</t>
  </si>
  <si>
    <t>odliv iz poslovnih aktivnosti</t>
  </si>
  <si>
    <t>odlivi iz poslovnih aktivnosti</t>
  </si>
  <si>
    <t>Odliv iz poslovnih aktivnosti zarade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</si>
</sst>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5" formatCode="_(* #,##0_);_(* \(#,##0\);_(* &quot;-&quot;??_);_(@_)"/>
    <numFmt numFmtId="166" formatCode="_-* #,##0.00\ _D_i_n_._-;\-* #,##0.00\ _D_i_n_._-;_-* &quot;-&quot;??\ _D_i_n_.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</font>
    <font>
      <sz val="10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38DD5"/>
      <name val="Calibri"/>
      <family val="2"/>
      <scheme val="minor"/>
    </font>
    <font>
      <sz val="11"/>
      <color rgb="FFA6A6A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indexed="4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42">
    <border>
      <left/>
      <right/>
      <top/>
      <bottom/>
      <diagonal/>
    </border>
    <border>
      <left style="medium">
        <color rgb="FFDDDDDD"/>
      </left>
      <right/>
      <top style="medium">
        <color rgb="FFDDDDDD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/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/>
      <bottom/>
      <diagonal/>
    </border>
    <border>
      <left style="medium">
        <color rgb="FFDDDDDD"/>
      </left>
      <right style="medium">
        <color rgb="FFDDDDDD"/>
      </right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indexed="64"/>
      </left>
      <right style="medium">
        <color rgb="FFDDDDDD"/>
      </right>
      <top style="medium">
        <color indexed="64"/>
      </top>
      <bottom/>
      <diagonal/>
    </border>
    <border>
      <left style="medium">
        <color rgb="FFDDDDDD"/>
      </left>
      <right style="medium">
        <color rgb="FFDDDDDD"/>
      </right>
      <top style="medium">
        <color indexed="64"/>
      </top>
      <bottom/>
      <diagonal/>
    </border>
    <border>
      <left style="medium">
        <color rgb="FFDDDDDD"/>
      </left>
      <right/>
      <top style="medium">
        <color indexed="64"/>
      </top>
      <bottom style="medium">
        <color rgb="FFDDDDDD"/>
      </bottom>
      <diagonal/>
    </border>
    <border>
      <left/>
      <right/>
      <top style="medium">
        <color indexed="64"/>
      </top>
      <bottom style="medium">
        <color rgb="FFDDDDDD"/>
      </bottom>
      <diagonal/>
    </border>
    <border>
      <left/>
      <right style="medium">
        <color indexed="64"/>
      </right>
      <top style="medium">
        <color indexed="64"/>
      </top>
      <bottom style="medium">
        <color rgb="FFDDDDDD"/>
      </bottom>
      <diagonal/>
    </border>
    <border>
      <left style="medium">
        <color indexed="64"/>
      </left>
      <right style="medium">
        <color rgb="FFDDDDDD"/>
      </right>
      <top/>
      <bottom/>
      <diagonal/>
    </border>
    <border>
      <left/>
      <right style="medium">
        <color indexed="64"/>
      </right>
      <top style="medium">
        <color rgb="FFDDDDDD"/>
      </top>
      <bottom style="medium">
        <color rgb="FFDDDDDD"/>
      </bottom>
      <diagonal/>
    </border>
    <border>
      <left style="medium">
        <color indexed="64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indexed="64"/>
      </right>
      <top style="medium">
        <color rgb="FFDDDDDD"/>
      </top>
      <bottom/>
      <diagonal/>
    </border>
    <border>
      <left style="medium">
        <color indexed="64"/>
      </left>
      <right/>
      <top style="medium">
        <color rgb="FFDDDDDD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DDDDDD"/>
      </left>
      <right style="medium">
        <color indexed="64"/>
      </right>
      <top/>
      <bottom style="medium">
        <color rgb="FFDDDDDD"/>
      </bottom>
      <diagonal/>
    </border>
    <border>
      <left style="medium">
        <color indexed="64"/>
      </left>
      <right style="medium">
        <color rgb="FFDDDDDD"/>
      </right>
      <top style="medium">
        <color rgb="FFDDDDDD"/>
      </top>
      <bottom/>
      <diagonal/>
    </border>
    <border>
      <left style="medium">
        <color indexed="64"/>
      </left>
      <right/>
      <top style="medium">
        <color rgb="FFDDDDDD"/>
      </top>
      <bottom style="medium">
        <color indexed="64"/>
      </bottom>
      <diagonal/>
    </border>
    <border>
      <left style="medium">
        <color rgb="FFDDDDDD"/>
      </left>
      <right/>
      <top style="medium">
        <color rgb="FFDDDDDD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DDDDD"/>
      </left>
      <right style="medium">
        <color indexed="64"/>
      </right>
      <top style="medium">
        <color rgb="FFDDDDDD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DDDDDD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DDDDDD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DDDDDD"/>
      </left>
      <right style="medium">
        <color rgb="FFDDDDDD"/>
      </right>
      <top/>
      <bottom style="medium">
        <color indexed="64"/>
      </bottom>
      <diagonal/>
    </border>
    <border>
      <left style="medium">
        <color rgb="FFDDDDDD"/>
      </left>
      <right/>
      <top/>
      <bottom style="medium">
        <color indexed="64"/>
      </bottom>
      <diagonal/>
    </border>
    <border>
      <left style="medium">
        <color rgb="FFDDDDDD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DDDDDD"/>
      </right>
      <top style="medium">
        <color indexed="64"/>
      </top>
      <bottom style="medium">
        <color rgb="FFDDDDDD"/>
      </bottom>
      <diagonal/>
    </border>
    <border>
      <left style="medium">
        <color rgb="FFDDDDDD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DDDDDD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57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7" borderId="1" xfId="0" applyFill="1" applyBorder="1" applyAlignment="1">
      <alignment vertical="center" wrapText="1"/>
    </xf>
    <xf numFmtId="0" fontId="0" fillId="7" borderId="2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/>
    <xf numFmtId="0" fontId="6" fillId="6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3" fontId="6" fillId="7" borderId="1" xfId="0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0" fillId="0" borderId="2" xfId="0" applyBorder="1" applyAlignment="1">
      <alignment horizontal="center" vertical="center" wrapText="1"/>
    </xf>
    <xf numFmtId="3" fontId="7" fillId="0" borderId="1" xfId="0" applyNumberFormat="1" applyFont="1" applyBorder="1" applyAlignment="1">
      <alignment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left" vertical="center" wrapText="1"/>
    </xf>
    <xf numFmtId="0" fontId="6" fillId="7" borderId="15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0" fontId="6" fillId="0" borderId="17" xfId="0" applyFont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3" fontId="7" fillId="5" borderId="15" xfId="0" applyNumberFormat="1" applyFont="1" applyFill="1" applyBorder="1" applyAlignment="1">
      <alignment vertical="center" wrapText="1"/>
    </xf>
    <xf numFmtId="3" fontId="6" fillId="7" borderId="15" xfId="0" applyNumberFormat="1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3" fontId="6" fillId="0" borderId="22" xfId="0" applyNumberFormat="1" applyFont="1" applyBorder="1"/>
    <xf numFmtId="3" fontId="6" fillId="0" borderId="23" xfId="0" applyNumberFormat="1" applyFont="1" applyBorder="1"/>
    <xf numFmtId="0" fontId="6" fillId="4" borderId="16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3" fontId="3" fillId="2" borderId="21" xfId="0" applyNumberFormat="1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3" fillId="8" borderId="32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3" fillId="7" borderId="15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0" fillId="2" borderId="31" xfId="0" applyFill="1" applyBorder="1"/>
    <xf numFmtId="0" fontId="0" fillId="0" borderId="38" xfId="0" applyBorder="1"/>
    <xf numFmtId="0" fontId="3" fillId="2" borderId="33" xfId="0" applyFont="1" applyFill="1" applyBorder="1" applyAlignment="1">
      <alignment vertical="center" wrapText="1"/>
    </xf>
    <xf numFmtId="0" fontId="3" fillId="2" borderId="34" xfId="0" applyFont="1" applyFill="1" applyBorder="1" applyAlignment="1">
      <alignment vertical="center" wrapText="1"/>
    </xf>
    <xf numFmtId="0" fontId="0" fillId="0" borderId="23" xfId="0" applyBorder="1"/>
    <xf numFmtId="0" fontId="3" fillId="2" borderId="2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2" fillId="10" borderId="40" xfId="0" applyFont="1" applyFill="1" applyBorder="1" applyAlignment="1">
      <alignment horizontal="left" vertical="top"/>
    </xf>
    <xf numFmtId="0" fontId="12" fillId="10" borderId="40" xfId="0" applyFont="1" applyFill="1" applyBorder="1" applyAlignment="1">
      <alignment horizontal="justify" vertical="top"/>
    </xf>
    <xf numFmtId="0" fontId="14" fillId="0" borderId="39" xfId="0" applyFont="1" applyBorder="1" applyAlignment="1">
      <alignment horizontal="justify" vertical="top"/>
    </xf>
    <xf numFmtId="0" fontId="13" fillId="0" borderId="39" xfId="0" applyFont="1" applyBorder="1" applyAlignment="1">
      <alignment vertical="top"/>
    </xf>
    <xf numFmtId="0" fontId="15" fillId="0" borderId="39" xfId="0" applyFont="1" applyBorder="1" applyAlignment="1">
      <alignment horizontal="justify" vertical="top"/>
    </xf>
    <xf numFmtId="0" fontId="16" fillId="0" borderId="39" xfId="0" applyFont="1" applyBorder="1" applyAlignment="1">
      <alignment horizontal="justify" vertical="top"/>
    </xf>
    <xf numFmtId="3" fontId="6" fillId="11" borderId="1" xfId="0" applyNumberFormat="1" applyFont="1" applyFill="1" applyBorder="1" applyAlignment="1">
      <alignment vertical="center" wrapText="1"/>
    </xf>
    <xf numFmtId="165" fontId="13" fillId="0" borderId="39" xfId="1" applyNumberFormat="1" applyFont="1" applyBorder="1" applyAlignment="1">
      <alignment vertical="top"/>
    </xf>
    <xf numFmtId="41" fontId="7" fillId="5" borderId="1" xfId="0" applyNumberFormat="1" applyFont="1" applyFill="1" applyBorder="1" applyAlignment="1">
      <alignment vertical="center" wrapText="1"/>
    </xf>
    <xf numFmtId="3" fontId="6" fillId="11" borderId="15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5" fontId="13" fillId="0" borderId="0" xfId="0" applyNumberFormat="1" applyFont="1" applyAlignment="1">
      <alignment vertical="top"/>
    </xf>
    <xf numFmtId="3" fontId="11" fillId="11" borderId="15" xfId="0" applyNumberFormat="1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43" fontId="13" fillId="0" borderId="39" xfId="0" applyNumberFormat="1" applyFont="1" applyBorder="1" applyAlignment="1">
      <alignment vertical="top"/>
    </xf>
    <xf numFmtId="41" fontId="13" fillId="0" borderId="39" xfId="1" applyNumberFormat="1" applyFont="1" applyBorder="1" applyAlignment="1">
      <alignment vertical="top"/>
    </xf>
    <xf numFmtId="0" fontId="6" fillId="0" borderId="0" xfId="0" applyFont="1" applyAlignment="1">
      <alignment horizontal="right"/>
    </xf>
    <xf numFmtId="41" fontId="6" fillId="4" borderId="1" xfId="0" applyNumberFormat="1" applyFont="1" applyFill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center" vertical="center" wrapText="1"/>
    </xf>
    <xf numFmtId="41" fontId="6" fillId="7" borderId="1" xfId="0" applyNumberFormat="1" applyFont="1" applyFill="1" applyBorder="1" applyAlignment="1">
      <alignment horizontal="center" vertical="center" wrapText="1"/>
    </xf>
    <xf numFmtId="41" fontId="6" fillId="7" borderId="15" xfId="0" applyNumberFormat="1" applyFont="1" applyFill="1" applyBorder="1" applyAlignment="1">
      <alignment vertical="center" wrapText="1"/>
    </xf>
    <xf numFmtId="41" fontId="6" fillId="4" borderId="2" xfId="0" applyNumberFormat="1" applyFont="1" applyFill="1" applyBorder="1" applyAlignment="1">
      <alignment vertical="center" wrapText="1"/>
    </xf>
    <xf numFmtId="41" fontId="6" fillId="4" borderId="15" xfId="0" applyNumberFormat="1" applyFont="1" applyFill="1" applyBorder="1" applyAlignment="1">
      <alignment vertical="center" wrapText="1"/>
    </xf>
    <xf numFmtId="41" fontId="6" fillId="4" borderId="6" xfId="0" applyNumberFormat="1" applyFont="1" applyFill="1" applyBorder="1" applyAlignment="1">
      <alignment vertical="center" wrapText="1"/>
    </xf>
    <xf numFmtId="41" fontId="6" fillId="4" borderId="18" xfId="0" applyNumberFormat="1" applyFont="1" applyFill="1" applyBorder="1" applyAlignment="1">
      <alignment vertical="center" wrapText="1"/>
    </xf>
    <xf numFmtId="41" fontId="6" fillId="0" borderId="15" xfId="0" applyNumberFormat="1" applyFont="1" applyBorder="1" applyAlignment="1">
      <alignment vertical="center" wrapText="1"/>
    </xf>
    <xf numFmtId="41" fontId="6" fillId="0" borderId="21" xfId="0" applyNumberFormat="1" applyFont="1" applyBorder="1" applyAlignment="1">
      <alignment horizontal="center" vertical="center" wrapText="1"/>
    </xf>
    <xf numFmtId="41" fontId="6" fillId="0" borderId="27" xfId="0" applyNumberFormat="1" applyFont="1" applyBorder="1" applyAlignment="1">
      <alignment vertical="center" wrapText="1"/>
    </xf>
    <xf numFmtId="41" fontId="6" fillId="0" borderId="0" xfId="0" applyNumberFormat="1" applyFont="1" applyAlignment="1">
      <alignment horizontal="center"/>
    </xf>
    <xf numFmtId="41" fontId="6" fillId="0" borderId="0" xfId="0" applyNumberFormat="1" applyFont="1"/>
    <xf numFmtId="41" fontId="6" fillId="0" borderId="2" xfId="0" applyNumberFormat="1" applyFont="1" applyBorder="1" applyAlignment="1">
      <alignment vertical="center" wrapText="1"/>
    </xf>
    <xf numFmtId="41" fontId="6" fillId="0" borderId="6" xfId="0" applyNumberFormat="1" applyFont="1" applyBorder="1" applyAlignment="1">
      <alignment vertical="center" wrapText="1"/>
    </xf>
    <xf numFmtId="41" fontId="7" fillId="0" borderId="18" xfId="0" applyNumberFormat="1" applyFont="1" applyBorder="1" applyAlignment="1">
      <alignment vertical="center" wrapText="1"/>
    </xf>
    <xf numFmtId="41" fontId="6" fillId="4" borderId="15" xfId="0" applyNumberFormat="1" applyFont="1" applyFill="1" applyBorder="1" applyAlignment="1">
      <alignment horizontal="center" vertical="center" wrapText="1"/>
    </xf>
    <xf numFmtId="41" fontId="6" fillId="0" borderId="15" xfId="0" applyNumberFormat="1" applyFont="1" applyBorder="1" applyAlignment="1">
      <alignment horizontal="center" vertical="center" wrapText="1"/>
    </xf>
    <xf numFmtId="41" fontId="7" fillId="5" borderId="15" xfId="0" applyNumberFormat="1" applyFont="1" applyFill="1" applyBorder="1" applyAlignment="1">
      <alignment vertical="center" wrapText="1"/>
    </xf>
    <xf numFmtId="0" fontId="18" fillId="12" borderId="0" xfId="0" applyFont="1" applyFill="1"/>
    <xf numFmtId="0" fontId="18" fillId="0" borderId="0" xfId="0" applyFont="1"/>
    <xf numFmtId="166" fontId="19" fillId="13" borderId="0" xfId="1" applyNumberFormat="1" applyFont="1" applyFill="1" applyAlignment="1">
      <alignment horizontal="right"/>
    </xf>
    <xf numFmtId="0" fontId="19" fillId="13" borderId="0" xfId="0" applyFont="1" applyFill="1"/>
    <xf numFmtId="49" fontId="0" fillId="0" borderId="0" xfId="0" applyNumberFormat="1" applyAlignment="1">
      <alignment horizontal="left"/>
    </xf>
    <xf numFmtId="166" fontId="0" fillId="0" borderId="0" xfId="1" applyNumberFormat="1" applyFont="1" applyAlignment="1">
      <alignment horizontal="right"/>
    </xf>
    <xf numFmtId="49" fontId="0" fillId="0" borderId="41" xfId="0" applyNumberFormat="1" applyBorder="1" applyAlignment="1">
      <alignment horizontal="left"/>
    </xf>
    <xf numFmtId="166" fontId="0" fillId="0" borderId="41" xfId="1" applyNumberFormat="1" applyFont="1" applyBorder="1" applyAlignment="1">
      <alignment horizontal="right"/>
    </xf>
    <xf numFmtId="166" fontId="0" fillId="0" borderId="0" xfId="0" applyNumberFormat="1"/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41" fontId="6" fillId="0" borderId="1" xfId="0" applyNumberFormat="1" applyFont="1" applyBorder="1" applyAlignment="1">
      <alignment vertical="center" wrapText="1"/>
    </xf>
    <xf numFmtId="43" fontId="13" fillId="0" borderId="0" xfId="0" applyNumberFormat="1" applyFont="1" applyAlignment="1">
      <alignment vertical="top"/>
    </xf>
    <xf numFmtId="165" fontId="13" fillId="0" borderId="39" xfId="0" applyNumberFormat="1" applyFont="1" applyBorder="1" applyAlignment="1">
      <alignment vertical="top"/>
    </xf>
    <xf numFmtId="165" fontId="6" fillId="0" borderId="1" xfId="1" applyNumberFormat="1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165" fontId="6" fillId="0" borderId="15" xfId="1" applyNumberFormat="1" applyFont="1" applyBorder="1" applyAlignment="1">
      <alignment vertical="center" wrapText="1"/>
    </xf>
    <xf numFmtId="43" fontId="0" fillId="0" borderId="0" xfId="0" applyNumberFormat="1"/>
    <xf numFmtId="165" fontId="6" fillId="0" borderId="0" xfId="1" applyNumberFormat="1" applyFont="1"/>
    <xf numFmtId="165" fontId="6" fillId="0" borderId="0" xfId="0" applyNumberFormat="1" applyFont="1"/>
    <xf numFmtId="43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3" fontId="6" fillId="0" borderId="0" xfId="1" applyFont="1"/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8" xfId="0" applyNumberFormat="1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7" fillId="4" borderId="15" xfId="0" applyNumberFormat="1" applyFont="1" applyFill="1" applyBorder="1" applyAlignment="1">
      <alignment vertical="center" wrapText="1"/>
    </xf>
    <xf numFmtId="3" fontId="7" fillId="4" borderId="18" xfId="0" applyNumberFormat="1" applyFont="1" applyFill="1" applyBorder="1" applyAlignment="1">
      <alignment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3" fontId="7" fillId="4" borderId="2" xfId="0" applyNumberFormat="1" applyFont="1" applyFill="1" applyBorder="1" applyAlignment="1">
      <alignment vertical="center" wrapText="1"/>
    </xf>
    <xf numFmtId="3" fontId="7" fillId="4" borderId="6" xfId="0" applyNumberFormat="1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3" fontId="6" fillId="11" borderId="15" xfId="0" applyNumberFormat="1" applyFont="1" applyFill="1" applyBorder="1" applyAlignment="1">
      <alignment vertical="center" wrapText="1"/>
    </xf>
    <xf numFmtId="3" fontId="6" fillId="11" borderId="18" xfId="0" applyNumberFormat="1" applyFont="1" applyFill="1" applyBorder="1" applyAlignment="1">
      <alignment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3" fontId="6" fillId="11" borderId="2" xfId="0" applyNumberFormat="1" applyFont="1" applyFill="1" applyBorder="1" applyAlignment="1">
      <alignment vertical="center" wrapText="1"/>
    </xf>
    <xf numFmtId="3" fontId="6" fillId="11" borderId="6" xfId="0" applyNumberFormat="1" applyFont="1" applyFill="1" applyBorder="1" applyAlignment="1">
      <alignment vertical="center" wrapText="1"/>
    </xf>
    <xf numFmtId="41" fontId="6" fillId="0" borderId="2" xfId="0" applyNumberFormat="1" applyFont="1" applyBorder="1" applyAlignment="1">
      <alignment horizontal="center" vertical="center" wrapText="1"/>
    </xf>
    <xf numFmtId="41" fontId="6" fillId="0" borderId="6" xfId="0" applyNumberFormat="1" applyFont="1" applyBorder="1" applyAlignment="1">
      <alignment horizontal="center" vertical="center" wrapText="1"/>
    </xf>
    <xf numFmtId="41" fontId="6" fillId="0" borderId="15" xfId="0" applyNumberFormat="1" applyFont="1" applyBorder="1" applyAlignment="1">
      <alignment vertical="center" wrapText="1"/>
    </xf>
    <xf numFmtId="41" fontId="6" fillId="0" borderId="18" xfId="0" applyNumberFormat="1" applyFont="1" applyBorder="1" applyAlignment="1">
      <alignment vertical="center" wrapText="1"/>
    </xf>
    <xf numFmtId="0" fontId="6" fillId="0" borderId="22" xfId="0" applyFont="1" applyBorder="1" applyAlignment="1">
      <alignment horizontal="right" vertical="center"/>
    </xf>
    <xf numFmtId="0" fontId="6" fillId="5" borderId="19" xfId="0" applyFont="1" applyFill="1" applyBorder="1" applyAlignment="1">
      <alignment vertical="center" wrapText="1"/>
    </xf>
    <xf numFmtId="0" fontId="6" fillId="5" borderId="12" xfId="0" applyFont="1" applyFill="1" applyBorder="1" applyAlignment="1">
      <alignment vertical="center" wrapText="1"/>
    </xf>
    <xf numFmtId="0" fontId="6" fillId="5" borderId="30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3" fontId="6" fillId="5" borderId="2" xfId="0" applyNumberFormat="1" applyFont="1" applyFill="1" applyBorder="1" applyAlignment="1">
      <alignment vertical="center" wrapText="1"/>
    </xf>
    <xf numFmtId="3" fontId="6" fillId="5" borderId="6" xfId="0" applyNumberFormat="1" applyFont="1" applyFill="1" applyBorder="1" applyAlignment="1">
      <alignment vertical="center" wrapText="1"/>
    </xf>
    <xf numFmtId="3" fontId="6" fillId="5" borderId="15" xfId="0" applyNumberFormat="1" applyFont="1" applyFill="1" applyBorder="1" applyAlignment="1">
      <alignment vertical="center" wrapText="1"/>
    </xf>
    <xf numFmtId="3" fontId="6" fillId="5" borderId="18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vertical="center" wrapText="1"/>
    </xf>
    <xf numFmtId="0" fontId="9" fillId="8" borderId="33" xfId="0" applyFont="1" applyFill="1" applyBorder="1" applyAlignment="1">
      <alignment vertical="center" wrapText="1"/>
    </xf>
    <xf numFmtId="165" fontId="11" fillId="8" borderId="1" xfId="1" applyNumberFormat="1" applyFont="1" applyFill="1" applyBorder="1" applyAlignment="1">
      <alignment horizontal="right" vertical="center" wrapText="1"/>
    </xf>
    <xf numFmtId="165" fontId="11" fillId="8" borderId="34" xfId="1" applyNumberFormat="1" applyFont="1" applyFill="1" applyBorder="1" applyAlignment="1">
      <alignment horizontal="right" vertical="center" wrapText="1"/>
    </xf>
    <xf numFmtId="0" fontId="11" fillId="8" borderId="15" xfId="0" applyFont="1" applyFill="1" applyBorder="1" applyAlignment="1">
      <alignment horizontal="right" vertical="center" wrapText="1"/>
    </xf>
    <xf numFmtId="0" fontId="11" fillId="8" borderId="35" xfId="0" applyFont="1" applyFill="1" applyBorder="1" applyAlignment="1">
      <alignment horizontal="right" vertical="center" wrapText="1"/>
    </xf>
    <xf numFmtId="0" fontId="6" fillId="0" borderId="2" xfId="0" applyFont="1" applyBorder="1" applyAlignment="1">
      <alignment wrapText="1"/>
    </xf>
    <xf numFmtId="0" fontId="6" fillId="0" borderId="6" xfId="0" applyFont="1" applyBorder="1" applyAlignment="1">
      <alignment wrapText="1"/>
    </xf>
    <xf numFmtId="165" fontId="6" fillId="0" borderId="2" xfId="1" applyNumberFormat="1" applyFont="1" applyBorder="1" applyAlignment="1">
      <alignment horizontal="right" wrapText="1"/>
    </xf>
    <xf numFmtId="165" fontId="6" fillId="0" borderId="6" xfId="1" applyNumberFormat="1" applyFont="1" applyBorder="1" applyAlignment="1">
      <alignment horizontal="right" wrapText="1"/>
    </xf>
    <xf numFmtId="0" fontId="6" fillId="0" borderId="15" xfId="0" applyFont="1" applyBorder="1" applyAlignment="1">
      <alignment wrapText="1"/>
    </xf>
    <xf numFmtId="0" fontId="6" fillId="0" borderId="18" xfId="0" applyFont="1" applyBorder="1" applyAlignment="1">
      <alignment wrapText="1"/>
    </xf>
    <xf numFmtId="165" fontId="6" fillId="0" borderId="2" xfId="1" applyNumberFormat="1" applyFont="1" applyBorder="1" applyAlignment="1">
      <alignment wrapText="1"/>
    </xf>
    <xf numFmtId="165" fontId="6" fillId="0" borderId="6" xfId="1" applyNumberFormat="1" applyFont="1" applyBorder="1" applyAlignment="1">
      <alignment wrapText="1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0" xfId="0" applyBorder="1" applyAlignment="1">
      <alignment vertical="center" wrapText="1"/>
    </xf>
    <xf numFmtId="0" fontId="20" fillId="3" borderId="0" xfId="0" applyFont="1" applyFill="1"/>
    <xf numFmtId="166" fontId="20" fillId="3" borderId="0" xfId="1" applyNumberFormat="1" applyFont="1" applyFill="1"/>
    <xf numFmtId="0" fontId="20" fillId="3" borderId="0" xfId="0" applyFont="1" applyFill="1" applyAlignment="1">
      <alignment horizontal="left"/>
    </xf>
    <xf numFmtId="166" fontId="20" fillId="3" borderId="0" xfId="1" applyNumberFormat="1" applyFont="1" applyFill="1" applyAlignment="1">
      <alignment horizontal="right"/>
    </xf>
    <xf numFmtId="49" fontId="20" fillId="3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AppData/Local/Microsoft/Windows/Temporary%20Internet%20Files/Content.Outlook/7QQZW0D7/AA%20FI_skraceni_obim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Uputstvo"/>
      <sheetName val="Podaci"/>
      <sheetName val="BS"/>
      <sheetName val="BU"/>
      <sheetName val="SI"/>
      <sheetName val="Velicina"/>
      <sheetName val="NT1"/>
      <sheetName val="NT2"/>
      <sheetName val="IPK"/>
    </sheetNames>
    <sheetDataSet>
      <sheetData sheetId="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  <row r="11">
          <cell r="A11">
            <v>11</v>
          </cell>
        </row>
        <row r="12">
          <cell r="A12">
            <v>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3"/>
  <sheetViews>
    <sheetView tabSelected="1" workbookViewId="0">
      <pane ySplit="1" topLeftCell="A2" activePane="bottomLeft" state="frozen"/>
      <selection pane="bottomLeft" activeCell="A15" sqref="A15"/>
    </sheetView>
  </sheetViews>
  <sheetFormatPr defaultRowHeight="15" x14ac:dyDescent="0.25"/>
  <cols>
    <col min="1" max="1" width="9.140625" style="78"/>
    <col min="2" max="2" width="79.85546875" style="78" customWidth="1"/>
    <col min="3" max="3" width="14" style="78" bestFit="1" customWidth="1"/>
    <col min="4" max="4" width="12.85546875" style="78" customWidth="1"/>
    <col min="5" max="5" width="12.42578125" style="78" bestFit="1" customWidth="1"/>
    <col min="6" max="7" width="11.28515625" style="78" bestFit="1" customWidth="1"/>
    <col min="8" max="16384" width="9.140625" style="78"/>
  </cols>
  <sheetData>
    <row r="1" spans="1:7" x14ac:dyDescent="0.25">
      <c r="A1" s="79" t="s">
        <v>885</v>
      </c>
      <c r="B1" s="80" t="s">
        <v>884</v>
      </c>
      <c r="C1" s="80" t="s">
        <v>896</v>
      </c>
      <c r="D1" s="80" t="s">
        <v>897</v>
      </c>
      <c r="E1" s="80" t="s">
        <v>898</v>
      </c>
    </row>
    <row r="2" spans="1:7" x14ac:dyDescent="0.25">
      <c r="A2" s="78" t="s">
        <v>451</v>
      </c>
      <c r="B2" s="81" t="s">
        <v>452</v>
      </c>
      <c r="C2" s="86">
        <v>0</v>
      </c>
      <c r="D2" s="108">
        <v>0</v>
      </c>
      <c r="E2" s="82"/>
      <c r="G2" s="103">
        <f>SUM(C2:C135)</f>
        <v>237557</v>
      </c>
    </row>
    <row r="3" spans="1:7" x14ac:dyDescent="0.25">
      <c r="A3" s="78" t="s">
        <v>453</v>
      </c>
      <c r="B3" s="81" t="s">
        <v>454</v>
      </c>
      <c r="C3" s="86">
        <v>0</v>
      </c>
      <c r="D3" s="108">
        <v>0</v>
      </c>
      <c r="E3" s="82"/>
      <c r="G3" s="103">
        <f>SUM(C136:C226)</f>
        <v>198191</v>
      </c>
    </row>
    <row r="4" spans="1:7" x14ac:dyDescent="0.25">
      <c r="A4" s="78" t="s">
        <v>455</v>
      </c>
      <c r="B4" s="81" t="s">
        <v>456</v>
      </c>
      <c r="C4" s="86">
        <v>0</v>
      </c>
      <c r="D4" s="108">
        <v>0</v>
      </c>
      <c r="E4" s="82"/>
      <c r="G4" s="103">
        <f>+G2-G3</f>
        <v>39366</v>
      </c>
    </row>
    <row r="5" spans="1:7" x14ac:dyDescent="0.25">
      <c r="A5" s="78" t="s">
        <v>457</v>
      </c>
      <c r="B5" s="81" t="s">
        <v>458</v>
      </c>
      <c r="C5" s="86">
        <v>0</v>
      </c>
      <c r="D5" s="108">
        <v>0</v>
      </c>
      <c r="E5" s="82"/>
    </row>
    <row r="6" spans="1:7" x14ac:dyDescent="0.25">
      <c r="A6" s="78" t="s">
        <v>459</v>
      </c>
      <c r="B6" s="81" t="s">
        <v>460</v>
      </c>
      <c r="C6" s="86">
        <v>0</v>
      </c>
      <c r="D6" s="108">
        <v>0</v>
      </c>
      <c r="E6" s="82"/>
    </row>
    <row r="7" spans="1:7" x14ac:dyDescent="0.25">
      <c r="A7" s="78" t="s">
        <v>461</v>
      </c>
      <c r="B7" s="81" t="s">
        <v>462</v>
      </c>
      <c r="C7" s="86">
        <v>0</v>
      </c>
      <c r="D7" s="108">
        <v>0</v>
      </c>
      <c r="E7" s="82"/>
    </row>
    <row r="8" spans="1:7" x14ac:dyDescent="0.25">
      <c r="A8" s="78" t="s">
        <v>463</v>
      </c>
      <c r="B8" s="81" t="s">
        <v>464</v>
      </c>
      <c r="C8" s="86">
        <v>0</v>
      </c>
      <c r="D8" s="108">
        <v>0</v>
      </c>
      <c r="E8" s="82"/>
    </row>
    <row r="9" spans="1:7" x14ac:dyDescent="0.25">
      <c r="A9" s="78" t="s">
        <v>465</v>
      </c>
      <c r="B9" s="81" t="s">
        <v>466</v>
      </c>
      <c r="C9" s="86">
        <v>0</v>
      </c>
      <c r="D9" s="108">
        <v>0</v>
      </c>
      <c r="E9" s="82"/>
    </row>
    <row r="10" spans="1:7" x14ac:dyDescent="0.25">
      <c r="A10" s="78" t="s">
        <v>467</v>
      </c>
      <c r="B10" s="81" t="s">
        <v>468</v>
      </c>
      <c r="C10" s="86">
        <v>0</v>
      </c>
      <c r="D10" s="108">
        <v>0</v>
      </c>
      <c r="E10" s="82"/>
    </row>
    <row r="11" spans="1:7" x14ac:dyDescent="0.25">
      <c r="A11" s="78" t="s">
        <v>469</v>
      </c>
      <c r="B11" s="81" t="s">
        <v>470</v>
      </c>
      <c r="C11" s="86">
        <v>0</v>
      </c>
      <c r="D11" s="108">
        <v>0</v>
      </c>
      <c r="E11" s="82"/>
    </row>
    <row r="12" spans="1:7" x14ac:dyDescent="0.25">
      <c r="A12" s="78" t="s">
        <v>471</v>
      </c>
      <c r="B12" s="81" t="s">
        <v>472</v>
      </c>
      <c r="C12" s="86">
        <v>0</v>
      </c>
      <c r="D12" s="108">
        <v>0</v>
      </c>
      <c r="E12" s="82"/>
    </row>
    <row r="13" spans="1:7" x14ac:dyDescent="0.25">
      <c r="A13" s="78" t="s">
        <v>473</v>
      </c>
      <c r="B13" s="81" t="s">
        <v>474</v>
      </c>
      <c r="C13" s="86">
        <v>0</v>
      </c>
      <c r="D13" s="108">
        <v>0</v>
      </c>
      <c r="E13" s="82"/>
    </row>
    <row r="14" spans="1:7" x14ac:dyDescent="0.25">
      <c r="A14" s="78" t="s">
        <v>475</v>
      </c>
      <c r="B14" s="81" t="s">
        <v>476</v>
      </c>
      <c r="C14" s="86">
        <v>0</v>
      </c>
      <c r="D14" s="108">
        <v>0</v>
      </c>
      <c r="E14" s="82"/>
    </row>
    <row r="15" spans="1:7" x14ac:dyDescent="0.25">
      <c r="A15" s="78" t="s">
        <v>477</v>
      </c>
      <c r="B15" s="81" t="s">
        <v>478</v>
      </c>
      <c r="C15" s="86">
        <v>3473</v>
      </c>
      <c r="D15" s="108">
        <v>3473</v>
      </c>
      <c r="E15" s="82"/>
    </row>
    <row r="16" spans="1:7" x14ac:dyDescent="0.25">
      <c r="A16" s="78" t="s">
        <v>479</v>
      </c>
      <c r="B16" s="81" t="s">
        <v>480</v>
      </c>
      <c r="C16" s="86">
        <v>0</v>
      </c>
      <c r="D16" s="108">
        <v>0</v>
      </c>
      <c r="E16" s="82"/>
    </row>
    <row r="17" spans="1:5" x14ac:dyDescent="0.25">
      <c r="A17" s="78" t="s">
        <v>481</v>
      </c>
      <c r="B17" s="81" t="s">
        <v>482</v>
      </c>
      <c r="C17" s="86">
        <v>0</v>
      </c>
      <c r="D17" s="108">
        <v>0</v>
      </c>
      <c r="E17" s="82"/>
    </row>
    <row r="18" spans="1:5" x14ac:dyDescent="0.25">
      <c r="A18" s="78" t="s">
        <v>483</v>
      </c>
      <c r="B18" s="81" t="s">
        <v>484</v>
      </c>
      <c r="C18" s="86">
        <v>0</v>
      </c>
      <c r="D18" s="108">
        <v>0</v>
      </c>
      <c r="E18" s="82"/>
    </row>
    <row r="19" spans="1:5" x14ac:dyDescent="0.25">
      <c r="A19" s="78" t="s">
        <v>485</v>
      </c>
      <c r="B19" s="81" t="s">
        <v>486</v>
      </c>
      <c r="C19" s="86">
        <v>0</v>
      </c>
      <c r="D19" s="108">
        <v>0</v>
      </c>
      <c r="E19" s="82"/>
    </row>
    <row r="20" spans="1:5" x14ac:dyDescent="0.25">
      <c r="A20" s="78" t="s">
        <v>487</v>
      </c>
      <c r="B20" s="81" t="s">
        <v>488</v>
      </c>
      <c r="C20" s="86">
        <v>0</v>
      </c>
      <c r="D20" s="108">
        <v>0</v>
      </c>
      <c r="E20" s="82"/>
    </row>
    <row r="21" spans="1:5" x14ac:dyDescent="0.25">
      <c r="A21" s="78" t="s">
        <v>489</v>
      </c>
      <c r="B21" s="81" t="s">
        <v>490</v>
      </c>
      <c r="C21" s="86">
        <v>-1467</v>
      </c>
      <c r="D21" s="108">
        <v>-310</v>
      </c>
      <c r="E21" s="82"/>
    </row>
    <row r="22" spans="1:5" x14ac:dyDescent="0.25">
      <c r="A22" s="78" t="s">
        <v>491</v>
      </c>
      <c r="B22" s="81" t="s">
        <v>492</v>
      </c>
      <c r="C22" s="86">
        <v>0</v>
      </c>
      <c r="D22" s="108">
        <v>0</v>
      </c>
      <c r="E22" s="82"/>
    </row>
    <row r="23" spans="1:5" x14ac:dyDescent="0.25">
      <c r="A23" s="78" t="s">
        <v>493</v>
      </c>
      <c r="B23" s="81" t="s">
        <v>494</v>
      </c>
      <c r="C23" s="86">
        <v>0</v>
      </c>
      <c r="D23" s="108">
        <v>0</v>
      </c>
      <c r="E23" s="82"/>
    </row>
    <row r="24" spans="1:5" x14ac:dyDescent="0.25">
      <c r="A24" s="78" t="s">
        <v>495</v>
      </c>
      <c r="B24" s="81" t="s">
        <v>496</v>
      </c>
      <c r="C24" s="86">
        <v>0</v>
      </c>
      <c r="D24" s="108">
        <v>0</v>
      </c>
      <c r="E24" s="82"/>
    </row>
    <row r="25" spans="1:5" x14ac:dyDescent="0.25">
      <c r="A25" s="78" t="s">
        <v>497</v>
      </c>
      <c r="B25" s="81" t="s">
        <v>498</v>
      </c>
      <c r="C25" s="86">
        <v>0</v>
      </c>
      <c r="D25" s="108">
        <v>0</v>
      </c>
      <c r="E25" s="82"/>
    </row>
    <row r="26" spans="1:5" x14ac:dyDescent="0.25">
      <c r="A26" s="78" t="s">
        <v>499</v>
      </c>
      <c r="B26" s="81" t="s">
        <v>500</v>
      </c>
      <c r="C26" s="86">
        <v>0</v>
      </c>
      <c r="D26" s="108">
        <v>0</v>
      </c>
      <c r="E26" s="82"/>
    </row>
    <row r="27" spans="1:5" x14ac:dyDescent="0.25">
      <c r="A27" s="78" t="s">
        <v>501</v>
      </c>
      <c r="B27" s="81" t="s">
        <v>502</v>
      </c>
      <c r="C27" s="86">
        <v>0</v>
      </c>
      <c r="D27" s="108">
        <v>0</v>
      </c>
      <c r="E27" s="82"/>
    </row>
    <row r="28" spans="1:5" x14ac:dyDescent="0.25">
      <c r="A28" s="78" t="s">
        <v>503</v>
      </c>
      <c r="B28" s="81" t="s">
        <v>504</v>
      </c>
      <c r="C28" s="86">
        <v>0</v>
      </c>
      <c r="D28" s="108">
        <v>0</v>
      </c>
      <c r="E28" s="82"/>
    </row>
    <row r="29" spans="1:5" x14ac:dyDescent="0.25">
      <c r="A29" s="78" t="s">
        <v>505</v>
      </c>
      <c r="B29" s="81" t="s">
        <v>506</v>
      </c>
      <c r="C29" s="86">
        <v>0</v>
      </c>
      <c r="D29" s="108">
        <v>0</v>
      </c>
      <c r="E29" s="82"/>
    </row>
    <row r="30" spans="1:5" ht="30" x14ac:dyDescent="0.25">
      <c r="A30" s="78" t="s">
        <v>507</v>
      </c>
      <c r="B30" s="81" t="s">
        <v>508</v>
      </c>
      <c r="C30" s="86">
        <v>0</v>
      </c>
      <c r="D30" s="108">
        <v>0</v>
      </c>
      <c r="E30" s="82"/>
    </row>
    <row r="31" spans="1:5" x14ac:dyDescent="0.25">
      <c r="A31" s="78" t="s">
        <v>509</v>
      </c>
      <c r="B31" s="81" t="s">
        <v>510</v>
      </c>
      <c r="C31" s="86">
        <v>0</v>
      </c>
      <c r="D31" s="108">
        <v>0</v>
      </c>
      <c r="E31" s="82"/>
    </row>
    <row r="32" spans="1:5" ht="30" x14ac:dyDescent="0.25">
      <c r="A32" s="78" t="s">
        <v>511</v>
      </c>
      <c r="B32" s="81" t="s">
        <v>512</v>
      </c>
      <c r="C32" s="86">
        <v>0</v>
      </c>
      <c r="D32" s="108">
        <v>0</v>
      </c>
      <c r="E32" s="82"/>
    </row>
    <row r="33" spans="1:7" x14ac:dyDescent="0.25">
      <c r="A33" s="78" t="s">
        <v>513</v>
      </c>
      <c r="B33" s="81" t="s">
        <v>514</v>
      </c>
      <c r="C33" s="86">
        <v>0</v>
      </c>
      <c r="D33" s="108">
        <v>0</v>
      </c>
      <c r="E33" s="82"/>
    </row>
    <row r="34" spans="1:7" x14ac:dyDescent="0.25">
      <c r="A34" s="78" t="s">
        <v>515</v>
      </c>
      <c r="B34" s="81" t="s">
        <v>516</v>
      </c>
      <c r="C34" s="86">
        <v>0</v>
      </c>
      <c r="D34" s="108">
        <v>0</v>
      </c>
      <c r="E34" s="82"/>
    </row>
    <row r="35" spans="1:7" x14ac:dyDescent="0.25">
      <c r="A35" s="78" t="s">
        <v>517</v>
      </c>
      <c r="B35" s="81" t="s">
        <v>518</v>
      </c>
      <c r="C35" s="86">
        <v>0</v>
      </c>
      <c r="D35" s="108">
        <v>0</v>
      </c>
      <c r="E35" s="82"/>
    </row>
    <row r="36" spans="1:7" x14ac:dyDescent="0.25">
      <c r="A36" s="78" t="s">
        <v>519</v>
      </c>
      <c r="B36" s="81" t="s">
        <v>520</v>
      </c>
      <c r="C36" s="86">
        <v>22</v>
      </c>
      <c r="D36" s="143">
        <v>112</v>
      </c>
      <c r="E36" s="82"/>
      <c r="F36" s="103">
        <f>D36-C36</f>
        <v>90</v>
      </c>
      <c r="G36" s="152" t="s">
        <v>1462</v>
      </c>
    </row>
    <row r="37" spans="1:7" x14ac:dyDescent="0.25">
      <c r="A37" s="78" t="s">
        <v>521</v>
      </c>
      <c r="B37" s="81" t="s">
        <v>522</v>
      </c>
      <c r="C37" s="86">
        <v>0</v>
      </c>
      <c r="D37" s="108">
        <v>0</v>
      </c>
      <c r="E37" s="82"/>
    </row>
    <row r="38" spans="1:7" x14ac:dyDescent="0.25">
      <c r="A38" s="78" t="s">
        <v>523</v>
      </c>
      <c r="B38" s="81" t="s">
        <v>524</v>
      </c>
      <c r="C38" s="86">
        <v>0</v>
      </c>
      <c r="D38" s="108">
        <v>0</v>
      </c>
      <c r="E38" s="82"/>
    </row>
    <row r="39" spans="1:7" x14ac:dyDescent="0.25">
      <c r="A39" s="78" t="s">
        <v>525</v>
      </c>
      <c r="B39" s="81" t="s">
        <v>526</v>
      </c>
      <c r="C39" s="86">
        <v>0</v>
      </c>
      <c r="D39" s="108">
        <v>0</v>
      </c>
      <c r="E39" s="82"/>
    </row>
    <row r="40" spans="1:7" x14ac:dyDescent="0.25">
      <c r="A40" s="78" t="s">
        <v>527</v>
      </c>
      <c r="B40" s="81" t="s">
        <v>528</v>
      </c>
      <c r="C40" s="86">
        <v>0</v>
      </c>
      <c r="D40" s="108">
        <v>0</v>
      </c>
      <c r="E40" s="82"/>
    </row>
    <row r="41" spans="1:7" x14ac:dyDescent="0.25">
      <c r="A41" s="78" t="s">
        <v>529</v>
      </c>
      <c r="B41" s="81" t="s">
        <v>530</v>
      </c>
      <c r="C41" s="86">
        <v>0</v>
      </c>
      <c r="D41" s="108">
        <v>0</v>
      </c>
      <c r="E41" s="82"/>
    </row>
    <row r="42" spans="1:7" x14ac:dyDescent="0.25">
      <c r="A42" s="78" t="s">
        <v>531</v>
      </c>
      <c r="B42" s="81" t="s">
        <v>532</v>
      </c>
      <c r="C42" s="86">
        <v>0</v>
      </c>
      <c r="D42" s="108">
        <v>0</v>
      </c>
      <c r="E42" s="82"/>
    </row>
    <row r="43" spans="1:7" x14ac:dyDescent="0.25">
      <c r="A43" s="78" t="s">
        <v>533</v>
      </c>
      <c r="B43" s="81" t="s">
        <v>534</v>
      </c>
      <c r="C43" s="86">
        <v>0</v>
      </c>
      <c r="D43" s="108">
        <v>0</v>
      </c>
      <c r="E43" s="82"/>
    </row>
    <row r="44" spans="1:7" x14ac:dyDescent="0.25">
      <c r="A44" s="78" t="s">
        <v>535</v>
      </c>
      <c r="B44" s="81" t="s">
        <v>536</v>
      </c>
      <c r="C44" s="86">
        <v>0</v>
      </c>
      <c r="D44" s="108">
        <v>0</v>
      </c>
      <c r="E44" s="82"/>
    </row>
    <row r="45" spans="1:7" x14ac:dyDescent="0.25">
      <c r="A45" s="78" t="s">
        <v>537</v>
      </c>
      <c r="B45" s="81" t="s">
        <v>538</v>
      </c>
      <c r="C45" s="86">
        <v>0</v>
      </c>
      <c r="D45" s="108">
        <v>0</v>
      </c>
      <c r="E45" s="82"/>
    </row>
    <row r="46" spans="1:7" x14ac:dyDescent="0.25">
      <c r="A46" s="78" t="s">
        <v>899</v>
      </c>
      <c r="B46" s="81" t="s">
        <v>539</v>
      </c>
      <c r="C46" s="86">
        <v>0</v>
      </c>
      <c r="D46" s="108">
        <v>0</v>
      </c>
      <c r="E46" s="82"/>
    </row>
    <row r="47" spans="1:7" x14ac:dyDescent="0.25">
      <c r="A47" s="78" t="s">
        <v>900</v>
      </c>
      <c r="B47" s="81" t="s">
        <v>540</v>
      </c>
      <c r="C47" s="86">
        <v>0</v>
      </c>
      <c r="D47" s="108">
        <v>0</v>
      </c>
      <c r="E47" s="82"/>
    </row>
    <row r="48" spans="1:7" x14ac:dyDescent="0.25">
      <c r="A48" s="78" t="s">
        <v>901</v>
      </c>
      <c r="B48" s="81" t="s">
        <v>541</v>
      </c>
      <c r="C48" s="86">
        <v>0</v>
      </c>
      <c r="D48" s="108">
        <v>0</v>
      </c>
      <c r="E48" s="82"/>
    </row>
    <row r="49" spans="1:7" x14ac:dyDescent="0.25">
      <c r="A49" s="78" t="s">
        <v>902</v>
      </c>
      <c r="B49" s="81" t="s">
        <v>542</v>
      </c>
      <c r="C49" s="86">
        <v>0</v>
      </c>
      <c r="D49" s="108">
        <v>0</v>
      </c>
      <c r="E49" s="82"/>
    </row>
    <row r="50" spans="1:7" x14ac:dyDescent="0.25">
      <c r="A50" s="78" t="s">
        <v>903</v>
      </c>
      <c r="B50" s="81" t="s">
        <v>543</v>
      </c>
      <c r="C50" s="86">
        <v>0</v>
      </c>
      <c r="D50" s="108">
        <v>0</v>
      </c>
      <c r="E50" s="82"/>
    </row>
    <row r="51" spans="1:7" x14ac:dyDescent="0.25">
      <c r="A51" s="78" t="s">
        <v>904</v>
      </c>
      <c r="B51" s="81" t="s">
        <v>544</v>
      </c>
      <c r="C51" s="86">
        <v>0</v>
      </c>
      <c r="D51" s="108">
        <v>0</v>
      </c>
      <c r="E51" s="82"/>
    </row>
    <row r="52" spans="1:7" x14ac:dyDescent="0.25">
      <c r="A52" s="78" t="s">
        <v>905</v>
      </c>
      <c r="B52" s="81" t="s">
        <v>545</v>
      </c>
      <c r="C52" s="86">
        <v>0</v>
      </c>
      <c r="D52" s="108">
        <v>0</v>
      </c>
      <c r="E52" s="82"/>
    </row>
    <row r="53" spans="1:7" x14ac:dyDescent="0.25">
      <c r="A53" s="78" t="s">
        <v>906</v>
      </c>
      <c r="B53" s="81" t="s">
        <v>546</v>
      </c>
      <c r="C53" s="86">
        <v>0</v>
      </c>
      <c r="D53" s="108">
        <v>0</v>
      </c>
      <c r="E53" s="82"/>
    </row>
    <row r="54" spans="1:7" x14ac:dyDescent="0.25">
      <c r="A54" s="78" t="s">
        <v>907</v>
      </c>
      <c r="B54" s="81" t="s">
        <v>547</v>
      </c>
      <c r="C54" s="86">
        <v>0</v>
      </c>
      <c r="D54" s="108">
        <v>0</v>
      </c>
      <c r="E54" s="82"/>
    </row>
    <row r="55" spans="1:7" x14ac:dyDescent="0.25">
      <c r="A55" s="78" t="s">
        <v>908</v>
      </c>
      <c r="B55" s="81" t="s">
        <v>548</v>
      </c>
      <c r="C55" s="86">
        <v>0</v>
      </c>
      <c r="D55" s="108">
        <v>0</v>
      </c>
      <c r="E55" s="82"/>
    </row>
    <row r="56" spans="1:7" x14ac:dyDescent="0.25">
      <c r="A56" s="78" t="s">
        <v>909</v>
      </c>
      <c r="B56" s="81" t="s">
        <v>549</v>
      </c>
      <c r="C56" s="86">
        <v>0</v>
      </c>
      <c r="D56" s="108">
        <v>0</v>
      </c>
      <c r="E56" s="82"/>
    </row>
    <row r="57" spans="1:7" x14ac:dyDescent="0.25">
      <c r="A57" s="78" t="s">
        <v>910</v>
      </c>
      <c r="B57" s="81" t="s">
        <v>550</v>
      </c>
      <c r="C57" s="86">
        <v>0</v>
      </c>
      <c r="D57" s="108">
        <v>0</v>
      </c>
      <c r="E57" s="82"/>
    </row>
    <row r="58" spans="1:7" x14ac:dyDescent="0.25">
      <c r="A58" s="78" t="s">
        <v>911</v>
      </c>
      <c r="B58" s="81" t="s">
        <v>551</v>
      </c>
      <c r="C58" s="86">
        <v>0</v>
      </c>
      <c r="D58" s="108">
        <v>0</v>
      </c>
      <c r="E58" s="82"/>
    </row>
    <row r="59" spans="1:7" x14ac:dyDescent="0.25">
      <c r="A59" s="78" t="s">
        <v>912</v>
      </c>
      <c r="B59" s="81" t="s">
        <v>552</v>
      </c>
      <c r="C59" s="86">
        <v>0</v>
      </c>
      <c r="D59" s="108">
        <v>0</v>
      </c>
      <c r="E59" s="82"/>
    </row>
    <row r="60" spans="1:7" x14ac:dyDescent="0.25">
      <c r="A60" s="78" t="s">
        <v>913</v>
      </c>
      <c r="B60" s="81" t="s">
        <v>553</v>
      </c>
      <c r="C60" s="86">
        <v>0</v>
      </c>
      <c r="D60" s="108">
        <v>0</v>
      </c>
      <c r="E60" s="82"/>
    </row>
    <row r="61" spans="1:7" x14ac:dyDescent="0.25">
      <c r="A61" s="78" t="s">
        <v>914</v>
      </c>
      <c r="B61" s="81" t="s">
        <v>554</v>
      </c>
      <c r="C61" s="86">
        <v>14986</v>
      </c>
      <c r="D61" s="108">
        <v>0</v>
      </c>
      <c r="E61" s="82"/>
      <c r="F61" s="142">
        <f>C61-D61</f>
        <v>14986</v>
      </c>
      <c r="G61" s="152" t="s">
        <v>1463</v>
      </c>
    </row>
    <row r="62" spans="1:7" x14ac:dyDescent="0.25">
      <c r="A62" s="78" t="s">
        <v>915</v>
      </c>
      <c r="B62" s="81" t="s">
        <v>555</v>
      </c>
      <c r="C62" s="86">
        <v>0</v>
      </c>
      <c r="D62" s="108">
        <v>0</v>
      </c>
      <c r="E62" s="82"/>
    </row>
    <row r="63" spans="1:7" x14ac:dyDescent="0.25">
      <c r="A63" s="78" t="s">
        <v>916</v>
      </c>
      <c r="B63" s="81" t="s">
        <v>556</v>
      </c>
      <c r="C63" s="86">
        <v>0</v>
      </c>
      <c r="D63" s="108">
        <v>0</v>
      </c>
      <c r="E63" s="82"/>
    </row>
    <row r="64" spans="1:7" x14ac:dyDescent="0.25">
      <c r="A64" s="78" t="s">
        <v>917</v>
      </c>
      <c r="B64" s="81" t="s">
        <v>557</v>
      </c>
      <c r="C64" s="86">
        <v>0</v>
      </c>
      <c r="D64" s="108">
        <v>0</v>
      </c>
      <c r="E64" s="82"/>
    </row>
    <row r="65" spans="1:7" x14ac:dyDescent="0.25">
      <c r="A65" s="78" t="s">
        <v>918</v>
      </c>
      <c r="B65" s="81" t="s">
        <v>558</v>
      </c>
      <c r="C65" s="86">
        <v>0</v>
      </c>
      <c r="D65" s="108">
        <v>0</v>
      </c>
      <c r="E65" s="82"/>
    </row>
    <row r="66" spans="1:7" x14ac:dyDescent="0.25">
      <c r="A66" s="78" t="s">
        <v>919</v>
      </c>
      <c r="B66" s="81" t="s">
        <v>559</v>
      </c>
      <c r="C66" s="86">
        <v>0</v>
      </c>
      <c r="D66" s="108">
        <v>0</v>
      </c>
      <c r="E66" s="82"/>
    </row>
    <row r="67" spans="1:7" x14ac:dyDescent="0.25">
      <c r="A67" s="78" t="s">
        <v>920</v>
      </c>
      <c r="B67" s="81" t="s">
        <v>560</v>
      </c>
      <c r="C67" s="86">
        <v>0</v>
      </c>
      <c r="D67" s="108">
        <v>0</v>
      </c>
      <c r="E67" s="82"/>
    </row>
    <row r="68" spans="1:7" x14ac:dyDescent="0.25">
      <c r="A68" s="78" t="s">
        <v>921</v>
      </c>
      <c r="B68" s="81" t="s">
        <v>561</v>
      </c>
      <c r="C68" s="86">
        <v>0</v>
      </c>
      <c r="D68" s="108">
        <v>0</v>
      </c>
      <c r="E68" s="82"/>
    </row>
    <row r="69" spans="1:7" x14ac:dyDescent="0.25">
      <c r="A69" s="78" t="s">
        <v>922</v>
      </c>
      <c r="B69" s="81" t="s">
        <v>562</v>
      </c>
      <c r="C69" s="86">
        <v>0</v>
      </c>
      <c r="D69" s="108">
        <v>0</v>
      </c>
      <c r="E69" s="82"/>
    </row>
    <row r="70" spans="1:7" x14ac:dyDescent="0.25">
      <c r="A70" s="78" t="s">
        <v>923</v>
      </c>
      <c r="B70" s="81" t="s">
        <v>563</v>
      </c>
      <c r="C70" s="86">
        <v>0</v>
      </c>
      <c r="D70" s="108">
        <v>0</v>
      </c>
      <c r="E70" s="82"/>
    </row>
    <row r="71" spans="1:7" x14ac:dyDescent="0.25">
      <c r="A71" s="78" t="s">
        <v>924</v>
      </c>
      <c r="B71" s="81" t="s">
        <v>564</v>
      </c>
      <c r="C71" s="86">
        <v>0</v>
      </c>
      <c r="D71" s="108">
        <v>0</v>
      </c>
      <c r="E71" s="82"/>
    </row>
    <row r="72" spans="1:7" ht="30" x14ac:dyDescent="0.25">
      <c r="A72" s="78" t="s">
        <v>925</v>
      </c>
      <c r="B72" s="81" t="s">
        <v>565</v>
      </c>
      <c r="C72" s="86">
        <v>0</v>
      </c>
      <c r="D72" s="108">
        <v>0</v>
      </c>
      <c r="E72" s="82"/>
    </row>
    <row r="73" spans="1:7" x14ac:dyDescent="0.25">
      <c r="A73" s="78" t="s">
        <v>926</v>
      </c>
      <c r="B73" s="81" t="s">
        <v>566</v>
      </c>
      <c r="C73" s="86">
        <v>111239</v>
      </c>
      <c r="D73" s="143">
        <v>136575</v>
      </c>
      <c r="E73" s="82"/>
      <c r="F73" s="103">
        <f>C73-D73</f>
        <v>-25336</v>
      </c>
      <c r="G73" s="152" t="s">
        <v>1463</v>
      </c>
    </row>
    <row r="74" spans="1:7" x14ac:dyDescent="0.25">
      <c r="A74" s="78" t="s">
        <v>927</v>
      </c>
      <c r="B74" s="81" t="s">
        <v>567</v>
      </c>
      <c r="C74" s="86">
        <v>0</v>
      </c>
      <c r="D74" s="108">
        <v>0</v>
      </c>
      <c r="E74" s="82"/>
    </row>
    <row r="75" spans="1:7" x14ac:dyDescent="0.25">
      <c r="A75" s="78" t="s">
        <v>928</v>
      </c>
      <c r="B75" s="81" t="s">
        <v>568</v>
      </c>
      <c r="C75" s="86">
        <v>0</v>
      </c>
      <c r="D75" s="108">
        <v>0</v>
      </c>
      <c r="E75" s="82"/>
    </row>
    <row r="76" spans="1:7" x14ac:dyDescent="0.25">
      <c r="A76" s="78" t="s">
        <v>929</v>
      </c>
      <c r="B76" s="81" t="s">
        <v>569</v>
      </c>
      <c r="C76" s="86">
        <v>0</v>
      </c>
      <c r="D76" s="108">
        <v>0</v>
      </c>
      <c r="E76" s="82"/>
    </row>
    <row r="77" spans="1:7" x14ac:dyDescent="0.25">
      <c r="A77" s="78" t="s">
        <v>930</v>
      </c>
      <c r="B77" s="81" t="s">
        <v>570</v>
      </c>
      <c r="C77" s="86">
        <v>0</v>
      </c>
      <c r="D77" s="108">
        <v>0</v>
      </c>
      <c r="E77" s="82"/>
    </row>
    <row r="78" spans="1:7" x14ac:dyDescent="0.25">
      <c r="A78" s="78" t="s">
        <v>931</v>
      </c>
      <c r="B78" s="81" t="s">
        <v>571</v>
      </c>
      <c r="C78" s="86">
        <v>0</v>
      </c>
      <c r="D78" s="108">
        <v>0</v>
      </c>
      <c r="E78" s="82"/>
    </row>
    <row r="79" spans="1:7" x14ac:dyDescent="0.25">
      <c r="A79" s="78" t="s">
        <v>932</v>
      </c>
      <c r="B79" s="81" t="s">
        <v>572</v>
      </c>
      <c r="C79" s="86">
        <v>0</v>
      </c>
      <c r="D79" s="108">
        <v>0</v>
      </c>
      <c r="E79" s="82"/>
    </row>
    <row r="80" spans="1:7" x14ac:dyDescent="0.25">
      <c r="A80" s="78" t="s">
        <v>933</v>
      </c>
      <c r="B80" s="81" t="s">
        <v>573</v>
      </c>
      <c r="C80" s="86">
        <v>0</v>
      </c>
      <c r="D80" s="108">
        <v>0</v>
      </c>
      <c r="E80" s="82"/>
    </row>
    <row r="81" spans="1:7" x14ac:dyDescent="0.25">
      <c r="A81" s="78" t="s">
        <v>934</v>
      </c>
      <c r="B81" s="81" t="s">
        <v>574</v>
      </c>
      <c r="C81" s="86">
        <v>0</v>
      </c>
      <c r="D81" s="108">
        <v>0</v>
      </c>
      <c r="E81" s="82"/>
    </row>
    <row r="82" spans="1:7" x14ac:dyDescent="0.25">
      <c r="A82" s="78" t="s">
        <v>935</v>
      </c>
      <c r="B82" s="81" t="s">
        <v>575</v>
      </c>
      <c r="C82" s="86">
        <v>0</v>
      </c>
      <c r="D82" s="108">
        <v>0</v>
      </c>
      <c r="E82" s="82"/>
    </row>
    <row r="83" spans="1:7" x14ac:dyDescent="0.25">
      <c r="A83" s="78" t="s">
        <v>936</v>
      </c>
      <c r="B83" s="81" t="s">
        <v>576</v>
      </c>
      <c r="C83" s="86">
        <v>0</v>
      </c>
      <c r="D83" s="108">
        <v>0</v>
      </c>
      <c r="E83" s="82"/>
    </row>
    <row r="84" spans="1:7" x14ac:dyDescent="0.25">
      <c r="A84" s="78" t="s">
        <v>937</v>
      </c>
      <c r="B84" s="81" t="s">
        <v>577</v>
      </c>
      <c r="C84" s="86">
        <v>0</v>
      </c>
      <c r="D84" s="108">
        <v>0</v>
      </c>
      <c r="E84" s="82"/>
    </row>
    <row r="85" spans="1:7" x14ac:dyDescent="0.25">
      <c r="A85" s="78" t="s">
        <v>938</v>
      </c>
      <c r="B85" s="81" t="s">
        <v>578</v>
      </c>
      <c r="C85" s="86">
        <v>108818</v>
      </c>
      <c r="D85" s="108">
        <v>143336</v>
      </c>
      <c r="E85" s="82"/>
      <c r="F85" s="142">
        <f>D85-C85</f>
        <v>34518</v>
      </c>
      <c r="G85" s="151" t="s">
        <v>1460</v>
      </c>
    </row>
    <row r="86" spans="1:7" x14ac:dyDescent="0.25">
      <c r="A86" s="78" t="s">
        <v>939</v>
      </c>
      <c r="B86" s="81" t="s">
        <v>579</v>
      </c>
      <c r="C86" s="86">
        <v>0</v>
      </c>
      <c r="D86" s="108">
        <v>0</v>
      </c>
      <c r="E86" s="82"/>
    </row>
    <row r="87" spans="1:7" x14ac:dyDescent="0.25">
      <c r="A87" s="78" t="s">
        <v>940</v>
      </c>
      <c r="B87" s="81" t="s">
        <v>580</v>
      </c>
      <c r="C87" s="86">
        <v>0</v>
      </c>
      <c r="D87" s="108">
        <v>0</v>
      </c>
      <c r="E87" s="82"/>
    </row>
    <row r="88" spans="1:7" x14ac:dyDescent="0.25">
      <c r="A88" s="78" t="s">
        <v>941</v>
      </c>
      <c r="B88" s="81" t="s">
        <v>581</v>
      </c>
      <c r="C88" s="86">
        <v>0</v>
      </c>
      <c r="D88" s="108">
        <v>0</v>
      </c>
      <c r="E88" s="82"/>
    </row>
    <row r="89" spans="1:7" x14ac:dyDescent="0.25">
      <c r="A89" s="78" t="s">
        <v>942</v>
      </c>
      <c r="B89" s="81" t="s">
        <v>582</v>
      </c>
      <c r="C89" s="86">
        <v>0</v>
      </c>
      <c r="D89" s="108">
        <v>0</v>
      </c>
      <c r="E89" s="82"/>
    </row>
    <row r="90" spans="1:7" x14ac:dyDescent="0.25">
      <c r="A90" s="78" t="s">
        <v>943</v>
      </c>
      <c r="B90" s="81" t="s">
        <v>583</v>
      </c>
      <c r="C90" s="86">
        <v>0</v>
      </c>
      <c r="D90" s="108">
        <v>0</v>
      </c>
      <c r="E90" s="82"/>
    </row>
    <row r="91" spans="1:7" x14ac:dyDescent="0.25">
      <c r="A91" s="78" t="s">
        <v>944</v>
      </c>
      <c r="B91" s="81" t="s">
        <v>584</v>
      </c>
      <c r="C91" s="86">
        <v>0</v>
      </c>
      <c r="D91" s="108">
        <v>0</v>
      </c>
      <c r="E91" s="82"/>
    </row>
    <row r="92" spans="1:7" x14ac:dyDescent="0.25">
      <c r="A92" s="78" t="s">
        <v>945</v>
      </c>
      <c r="B92" s="81" t="s">
        <v>585</v>
      </c>
      <c r="C92" s="86">
        <v>0</v>
      </c>
      <c r="D92" s="108">
        <v>0</v>
      </c>
      <c r="E92" s="82"/>
    </row>
    <row r="93" spans="1:7" x14ac:dyDescent="0.25">
      <c r="A93" s="78" t="s">
        <v>946</v>
      </c>
      <c r="B93" s="81" t="s">
        <v>586</v>
      </c>
      <c r="C93" s="86">
        <v>0</v>
      </c>
      <c r="D93" s="108">
        <v>0</v>
      </c>
      <c r="E93" s="82"/>
    </row>
    <row r="94" spans="1:7" x14ac:dyDescent="0.25">
      <c r="A94" s="78" t="s">
        <v>947</v>
      </c>
      <c r="B94" s="81" t="s">
        <v>587</v>
      </c>
      <c r="C94" s="86">
        <v>0</v>
      </c>
      <c r="D94" s="108">
        <v>0</v>
      </c>
      <c r="E94" s="82"/>
    </row>
    <row r="95" spans="1:7" x14ac:dyDescent="0.25">
      <c r="A95" s="78" t="s">
        <v>948</v>
      </c>
      <c r="B95" s="81" t="s">
        <v>588</v>
      </c>
      <c r="C95" s="86">
        <v>0</v>
      </c>
      <c r="D95" s="108">
        <v>0</v>
      </c>
      <c r="E95" s="82"/>
    </row>
    <row r="96" spans="1:7" x14ac:dyDescent="0.25">
      <c r="A96" s="78" t="s">
        <v>949</v>
      </c>
      <c r="B96" s="81" t="s">
        <v>589</v>
      </c>
      <c r="C96" s="86">
        <v>0</v>
      </c>
      <c r="D96" s="108">
        <v>0</v>
      </c>
      <c r="E96" s="82"/>
    </row>
    <row r="97" spans="1:5" x14ac:dyDescent="0.25">
      <c r="A97" s="78" t="s">
        <v>950</v>
      </c>
      <c r="B97" s="81" t="s">
        <v>590</v>
      </c>
      <c r="C97" s="86">
        <v>0</v>
      </c>
      <c r="D97" s="108">
        <v>0</v>
      </c>
      <c r="E97" s="82"/>
    </row>
    <row r="98" spans="1:5" x14ac:dyDescent="0.25">
      <c r="A98" s="78" t="s">
        <v>951</v>
      </c>
      <c r="B98" s="81" t="s">
        <v>591</v>
      </c>
      <c r="C98" s="86">
        <v>0</v>
      </c>
      <c r="D98" s="108">
        <v>0</v>
      </c>
      <c r="E98" s="82"/>
    </row>
    <row r="99" spans="1:5" x14ac:dyDescent="0.25">
      <c r="A99" s="78" t="s">
        <v>952</v>
      </c>
      <c r="B99" s="81" t="s">
        <v>592</v>
      </c>
      <c r="C99" s="86">
        <v>0</v>
      </c>
      <c r="D99" s="108">
        <v>0</v>
      </c>
      <c r="E99" s="82"/>
    </row>
    <row r="100" spans="1:5" x14ac:dyDescent="0.25">
      <c r="A100" s="78" t="s">
        <v>953</v>
      </c>
      <c r="B100" s="81" t="s">
        <v>593</v>
      </c>
      <c r="C100" s="86">
        <v>0</v>
      </c>
      <c r="D100" s="108">
        <v>0</v>
      </c>
      <c r="E100" s="82"/>
    </row>
    <row r="101" spans="1:5" x14ac:dyDescent="0.25">
      <c r="A101" s="78" t="s">
        <v>954</v>
      </c>
      <c r="B101" s="81" t="s">
        <v>594</v>
      </c>
      <c r="C101" s="86">
        <v>0</v>
      </c>
      <c r="D101" s="108">
        <v>0</v>
      </c>
      <c r="E101" s="82"/>
    </row>
    <row r="102" spans="1:5" x14ac:dyDescent="0.25">
      <c r="A102" s="78" t="s">
        <v>955</v>
      </c>
      <c r="B102" s="81" t="s">
        <v>595</v>
      </c>
      <c r="C102" s="86">
        <v>0</v>
      </c>
      <c r="D102" s="108">
        <v>0</v>
      </c>
      <c r="E102" s="82"/>
    </row>
    <row r="103" spans="1:5" x14ac:dyDescent="0.25">
      <c r="A103" s="78" t="s">
        <v>956</v>
      </c>
      <c r="B103" s="81" t="s">
        <v>596</v>
      </c>
      <c r="C103" s="86">
        <v>0</v>
      </c>
      <c r="D103" s="108">
        <v>0</v>
      </c>
      <c r="E103" s="82"/>
    </row>
    <row r="104" spans="1:5" x14ac:dyDescent="0.25">
      <c r="A104" s="78" t="s">
        <v>957</v>
      </c>
      <c r="B104" s="81" t="s">
        <v>597</v>
      </c>
      <c r="C104" s="86">
        <v>0</v>
      </c>
      <c r="D104" s="108">
        <v>0</v>
      </c>
      <c r="E104" s="82"/>
    </row>
    <row r="105" spans="1:5" x14ac:dyDescent="0.25">
      <c r="A105" s="78" t="s">
        <v>958</v>
      </c>
      <c r="B105" s="81" t="s">
        <v>598</v>
      </c>
      <c r="C105" s="86">
        <v>0</v>
      </c>
      <c r="D105" s="108">
        <v>0</v>
      </c>
      <c r="E105" s="82"/>
    </row>
    <row r="106" spans="1:5" x14ac:dyDescent="0.25">
      <c r="A106" s="78" t="s">
        <v>959</v>
      </c>
      <c r="B106" s="81" t="s">
        <v>599</v>
      </c>
      <c r="C106" s="86">
        <v>0</v>
      </c>
      <c r="D106" s="108">
        <v>0</v>
      </c>
      <c r="E106" s="82"/>
    </row>
    <row r="107" spans="1:5" x14ac:dyDescent="0.25">
      <c r="A107" s="78" t="s">
        <v>960</v>
      </c>
      <c r="B107" s="81" t="s">
        <v>600</v>
      </c>
      <c r="C107" s="86">
        <v>0</v>
      </c>
      <c r="D107" s="108">
        <v>0</v>
      </c>
      <c r="E107" s="82"/>
    </row>
    <row r="108" spans="1:5" x14ac:dyDescent="0.25">
      <c r="A108" s="78" t="s">
        <v>961</v>
      </c>
      <c r="B108" s="81" t="s">
        <v>601</v>
      </c>
      <c r="C108" s="86">
        <v>0</v>
      </c>
      <c r="D108" s="108">
        <v>0</v>
      </c>
      <c r="E108" s="82"/>
    </row>
    <row r="109" spans="1:5" ht="30" x14ac:dyDescent="0.25">
      <c r="A109" s="78" t="s">
        <v>962</v>
      </c>
      <c r="B109" s="81" t="s">
        <v>602</v>
      </c>
      <c r="C109" s="86">
        <v>0</v>
      </c>
      <c r="D109" s="108">
        <v>0</v>
      </c>
      <c r="E109" s="82"/>
    </row>
    <row r="110" spans="1:5" x14ac:dyDescent="0.25">
      <c r="A110" s="78" t="s">
        <v>963</v>
      </c>
      <c r="B110" s="81" t="s">
        <v>603</v>
      </c>
      <c r="C110" s="86">
        <v>0</v>
      </c>
      <c r="D110" s="108">
        <v>0</v>
      </c>
      <c r="E110" s="82"/>
    </row>
    <row r="111" spans="1:5" x14ac:dyDescent="0.25">
      <c r="A111" s="78" t="s">
        <v>964</v>
      </c>
      <c r="B111" s="81" t="s">
        <v>604</v>
      </c>
      <c r="C111" s="86">
        <v>0</v>
      </c>
      <c r="D111" s="108">
        <v>0</v>
      </c>
      <c r="E111" s="82"/>
    </row>
    <row r="112" spans="1:5" x14ac:dyDescent="0.25">
      <c r="A112" s="78" t="s">
        <v>965</v>
      </c>
      <c r="B112" s="81" t="s">
        <v>605</v>
      </c>
      <c r="C112" s="86">
        <v>0</v>
      </c>
      <c r="D112" s="108">
        <v>0</v>
      </c>
      <c r="E112" s="82"/>
    </row>
    <row r="113" spans="1:5" x14ac:dyDescent="0.25">
      <c r="A113" s="78" t="s">
        <v>966</v>
      </c>
      <c r="B113" s="81" t="s">
        <v>606</v>
      </c>
      <c r="C113" s="86">
        <v>-62</v>
      </c>
      <c r="D113" s="108">
        <v>392</v>
      </c>
      <c r="E113" s="82"/>
    </row>
    <row r="114" spans="1:5" x14ac:dyDescent="0.25">
      <c r="A114" s="78" t="s">
        <v>967</v>
      </c>
      <c r="B114" s="81" t="s">
        <v>607</v>
      </c>
      <c r="C114" s="86">
        <v>0</v>
      </c>
      <c r="D114" s="108">
        <v>0</v>
      </c>
      <c r="E114" s="82"/>
    </row>
    <row r="115" spans="1:5" x14ac:dyDescent="0.25">
      <c r="A115" s="78" t="s">
        <v>968</v>
      </c>
      <c r="B115" s="81" t="s">
        <v>608</v>
      </c>
      <c r="C115" s="86">
        <v>0</v>
      </c>
      <c r="D115" s="108">
        <v>0</v>
      </c>
      <c r="E115" s="82"/>
    </row>
    <row r="116" spans="1:5" x14ac:dyDescent="0.25">
      <c r="A116" s="78" t="s">
        <v>969</v>
      </c>
      <c r="B116" s="81" t="s">
        <v>609</v>
      </c>
      <c r="C116" s="86">
        <v>221</v>
      </c>
      <c r="D116" s="108">
        <v>417</v>
      </c>
      <c r="E116" s="82"/>
    </row>
    <row r="117" spans="1:5" x14ac:dyDescent="0.25">
      <c r="A117" s="78" t="s">
        <v>970</v>
      </c>
      <c r="B117" s="81" t="s">
        <v>610</v>
      </c>
      <c r="C117" s="86">
        <v>0</v>
      </c>
      <c r="D117" s="108">
        <v>0</v>
      </c>
      <c r="E117" s="82"/>
    </row>
    <row r="118" spans="1:5" x14ac:dyDescent="0.25">
      <c r="A118" s="78" t="s">
        <v>971</v>
      </c>
      <c r="B118" s="81" t="s">
        <v>611</v>
      </c>
      <c r="C118" s="86">
        <v>0</v>
      </c>
      <c r="D118" s="108">
        <v>0</v>
      </c>
      <c r="E118" s="82"/>
    </row>
    <row r="119" spans="1:5" x14ac:dyDescent="0.25">
      <c r="A119" s="78" t="s">
        <v>972</v>
      </c>
      <c r="B119" s="81" t="s">
        <v>612</v>
      </c>
      <c r="C119" s="86">
        <v>0</v>
      </c>
      <c r="D119" s="108">
        <v>0</v>
      </c>
      <c r="E119" s="82"/>
    </row>
    <row r="120" spans="1:5" x14ac:dyDescent="0.25">
      <c r="A120" s="78" t="s">
        <v>973</v>
      </c>
      <c r="B120" s="81" t="s">
        <v>613</v>
      </c>
      <c r="C120" s="86">
        <v>0</v>
      </c>
      <c r="D120" s="108">
        <v>0</v>
      </c>
      <c r="E120" s="82"/>
    </row>
    <row r="121" spans="1:5" ht="30" x14ac:dyDescent="0.25">
      <c r="A121" s="78" t="s">
        <v>974</v>
      </c>
      <c r="B121" s="81" t="s">
        <v>614</v>
      </c>
      <c r="C121" s="86">
        <v>0</v>
      </c>
      <c r="D121" s="108">
        <v>0</v>
      </c>
      <c r="E121" s="82"/>
    </row>
    <row r="122" spans="1:5" ht="30" x14ac:dyDescent="0.25">
      <c r="A122" s="78" t="s">
        <v>975</v>
      </c>
      <c r="B122" s="81" t="s">
        <v>615</v>
      </c>
      <c r="C122" s="86">
        <v>0</v>
      </c>
      <c r="D122" s="108">
        <v>0</v>
      </c>
      <c r="E122" s="82"/>
    </row>
    <row r="123" spans="1:5" x14ac:dyDescent="0.25">
      <c r="A123" s="78" t="s">
        <v>976</v>
      </c>
      <c r="B123" s="81" t="s">
        <v>616</v>
      </c>
      <c r="C123" s="86">
        <v>0</v>
      </c>
      <c r="D123" s="108">
        <v>0</v>
      </c>
      <c r="E123" s="82"/>
    </row>
    <row r="124" spans="1:5" x14ac:dyDescent="0.25">
      <c r="A124" s="78" t="s">
        <v>977</v>
      </c>
      <c r="B124" s="81" t="s">
        <v>617</v>
      </c>
      <c r="C124" s="86">
        <v>0</v>
      </c>
      <c r="D124" s="108">
        <v>0</v>
      </c>
      <c r="E124" s="82"/>
    </row>
    <row r="125" spans="1:5" x14ac:dyDescent="0.25">
      <c r="A125" s="78" t="s">
        <v>978</v>
      </c>
      <c r="B125" s="81" t="s">
        <v>618</v>
      </c>
      <c r="C125" s="86">
        <v>0</v>
      </c>
      <c r="D125" s="108">
        <v>0</v>
      </c>
      <c r="E125" s="82"/>
    </row>
    <row r="126" spans="1:5" x14ac:dyDescent="0.25">
      <c r="A126" s="78" t="s">
        <v>979</v>
      </c>
      <c r="B126" s="81" t="s">
        <v>619</v>
      </c>
      <c r="C126" s="86">
        <v>0</v>
      </c>
      <c r="D126" s="108">
        <v>0</v>
      </c>
      <c r="E126" s="82"/>
    </row>
    <row r="127" spans="1:5" x14ac:dyDescent="0.25">
      <c r="A127" s="78" t="s">
        <v>980</v>
      </c>
      <c r="B127" s="81" t="s">
        <v>620</v>
      </c>
      <c r="C127" s="86">
        <v>0</v>
      </c>
      <c r="D127" s="108">
        <v>0</v>
      </c>
      <c r="E127" s="82"/>
    </row>
    <row r="128" spans="1:5" x14ac:dyDescent="0.25">
      <c r="A128" s="78" t="s">
        <v>981</v>
      </c>
      <c r="B128" s="81" t="s">
        <v>621</v>
      </c>
      <c r="C128" s="86">
        <v>0</v>
      </c>
      <c r="D128" s="108">
        <v>0</v>
      </c>
      <c r="E128" s="82"/>
    </row>
    <row r="129" spans="1:6" x14ac:dyDescent="0.25">
      <c r="A129" s="78" t="s">
        <v>982</v>
      </c>
      <c r="B129" s="81" t="s">
        <v>622</v>
      </c>
      <c r="C129" s="86">
        <v>0</v>
      </c>
      <c r="D129" s="108">
        <v>0</v>
      </c>
      <c r="E129" s="82"/>
    </row>
    <row r="130" spans="1:6" x14ac:dyDescent="0.25">
      <c r="A130" s="78" t="s">
        <v>983</v>
      </c>
      <c r="B130" s="81" t="s">
        <v>623</v>
      </c>
      <c r="C130" s="86">
        <v>109</v>
      </c>
      <c r="D130" s="108">
        <v>133</v>
      </c>
      <c r="E130" s="82"/>
    </row>
    <row r="131" spans="1:6" x14ac:dyDescent="0.25">
      <c r="A131" s="78" t="s">
        <v>984</v>
      </c>
      <c r="B131" s="81" t="s">
        <v>624</v>
      </c>
      <c r="C131" s="86">
        <v>158</v>
      </c>
      <c r="D131" s="108">
        <v>0</v>
      </c>
      <c r="E131" s="82"/>
    </row>
    <row r="132" spans="1:6" x14ac:dyDescent="0.25">
      <c r="A132" s="78" t="s">
        <v>985</v>
      </c>
      <c r="B132" s="81" t="s">
        <v>625</v>
      </c>
      <c r="C132" s="86">
        <v>0</v>
      </c>
      <c r="D132" s="108">
        <v>0</v>
      </c>
      <c r="E132" s="82"/>
    </row>
    <row r="133" spans="1:6" x14ac:dyDescent="0.25">
      <c r="A133" s="78" t="s">
        <v>986</v>
      </c>
      <c r="B133" s="81" t="s">
        <v>626</v>
      </c>
      <c r="C133" s="86">
        <v>0</v>
      </c>
      <c r="D133" s="108">
        <v>0</v>
      </c>
      <c r="E133" s="82"/>
    </row>
    <row r="134" spans="1:6" x14ac:dyDescent="0.25">
      <c r="A134" s="78" t="s">
        <v>987</v>
      </c>
      <c r="B134" s="81" t="s">
        <v>627</v>
      </c>
      <c r="C134" s="86">
        <v>0</v>
      </c>
      <c r="D134" s="108">
        <v>0</v>
      </c>
      <c r="E134" s="82"/>
    </row>
    <row r="135" spans="1:6" x14ac:dyDescent="0.25">
      <c r="A135" s="78" t="s">
        <v>988</v>
      </c>
      <c r="B135" s="81" t="s">
        <v>628</v>
      </c>
      <c r="C135" s="86">
        <v>60</v>
      </c>
      <c r="D135" s="108">
        <v>0</v>
      </c>
      <c r="E135" s="82"/>
      <c r="F135" s="103"/>
    </row>
    <row r="136" spans="1:6" x14ac:dyDescent="0.25">
      <c r="A136" s="78" t="s">
        <v>989</v>
      </c>
      <c r="B136" s="81" t="s">
        <v>629</v>
      </c>
      <c r="C136" s="86">
        <v>0</v>
      </c>
      <c r="D136" s="108">
        <v>0</v>
      </c>
      <c r="E136" s="82"/>
      <c r="F136" s="103"/>
    </row>
    <row r="137" spans="1:6" x14ac:dyDescent="0.25">
      <c r="A137" s="78" t="s">
        <v>990</v>
      </c>
      <c r="B137" s="81" t="s">
        <v>630</v>
      </c>
      <c r="C137" s="86">
        <v>10</v>
      </c>
      <c r="D137" s="108">
        <v>10</v>
      </c>
      <c r="E137" s="82"/>
      <c r="F137" s="103"/>
    </row>
    <row r="138" spans="1:6" x14ac:dyDescent="0.25">
      <c r="A138" s="78" t="s">
        <v>991</v>
      </c>
      <c r="B138" s="81" t="s">
        <v>631</v>
      </c>
      <c r="C138" s="86">
        <v>0</v>
      </c>
      <c r="D138" s="108">
        <v>0</v>
      </c>
      <c r="E138" s="82"/>
    </row>
    <row r="139" spans="1:6" x14ac:dyDescent="0.25">
      <c r="A139" s="78" t="s">
        <v>992</v>
      </c>
      <c r="B139" s="81" t="s">
        <v>632</v>
      </c>
      <c r="C139" s="86">
        <v>0</v>
      </c>
      <c r="D139" s="108">
        <v>0</v>
      </c>
      <c r="E139" s="82"/>
    </row>
    <row r="140" spans="1:6" x14ac:dyDescent="0.25">
      <c r="A140" s="78" t="s">
        <v>993</v>
      </c>
      <c r="B140" s="81" t="s">
        <v>633</v>
      </c>
      <c r="C140" s="86">
        <v>0</v>
      </c>
      <c r="D140" s="108">
        <v>0</v>
      </c>
      <c r="E140" s="82"/>
    </row>
    <row r="141" spans="1:6" x14ac:dyDescent="0.25">
      <c r="A141" s="78" t="s">
        <v>994</v>
      </c>
      <c r="B141" s="81" t="s">
        <v>634</v>
      </c>
      <c r="C141" s="86">
        <v>0</v>
      </c>
      <c r="D141" s="108">
        <v>0</v>
      </c>
      <c r="E141" s="82"/>
    </row>
    <row r="142" spans="1:6" x14ac:dyDescent="0.25">
      <c r="A142" s="78" t="s">
        <v>995</v>
      </c>
      <c r="B142" s="81" t="s">
        <v>635</v>
      </c>
      <c r="C142" s="86">
        <v>0</v>
      </c>
      <c r="D142" s="108">
        <v>0</v>
      </c>
      <c r="E142" s="82"/>
    </row>
    <row r="143" spans="1:6" x14ac:dyDescent="0.25">
      <c r="A143" s="78" t="s">
        <v>996</v>
      </c>
      <c r="B143" s="81" t="s">
        <v>636</v>
      </c>
      <c r="C143" s="86">
        <v>0</v>
      </c>
      <c r="D143" s="108">
        <v>0</v>
      </c>
      <c r="E143" s="82"/>
    </row>
    <row r="144" spans="1:6" x14ac:dyDescent="0.25">
      <c r="A144" s="78" t="s">
        <v>997</v>
      </c>
      <c r="B144" s="81" t="s">
        <v>452</v>
      </c>
      <c r="C144" s="86">
        <v>0</v>
      </c>
      <c r="D144" s="108">
        <v>0</v>
      </c>
      <c r="E144" s="82"/>
    </row>
    <row r="145" spans="1:5" x14ac:dyDescent="0.25">
      <c r="A145" s="78" t="s">
        <v>998</v>
      </c>
      <c r="B145" s="81" t="s">
        <v>454</v>
      </c>
      <c r="C145" s="86">
        <v>0</v>
      </c>
      <c r="D145" s="108">
        <v>0</v>
      </c>
      <c r="E145" s="82"/>
    </row>
    <row r="146" spans="1:5" x14ac:dyDescent="0.25">
      <c r="A146" s="78" t="s">
        <v>999</v>
      </c>
      <c r="B146" s="81" t="s">
        <v>637</v>
      </c>
      <c r="C146" s="86">
        <v>0</v>
      </c>
      <c r="D146" s="108">
        <v>0</v>
      </c>
      <c r="E146" s="82"/>
    </row>
    <row r="147" spans="1:5" x14ac:dyDescent="0.25">
      <c r="A147" s="78" t="s">
        <v>1000</v>
      </c>
      <c r="B147" s="81" t="s">
        <v>638</v>
      </c>
      <c r="C147" s="86">
        <v>0</v>
      </c>
      <c r="D147" s="108">
        <v>0</v>
      </c>
      <c r="E147" s="82"/>
    </row>
    <row r="148" spans="1:5" ht="30" x14ac:dyDescent="0.25">
      <c r="A148" s="78" t="s">
        <v>1001</v>
      </c>
      <c r="B148" s="81" t="s">
        <v>639</v>
      </c>
      <c r="C148" s="86">
        <v>0</v>
      </c>
      <c r="D148" s="108">
        <v>0</v>
      </c>
      <c r="E148" s="82"/>
    </row>
    <row r="149" spans="1:5" x14ac:dyDescent="0.25">
      <c r="A149" s="78" t="s">
        <v>1002</v>
      </c>
      <c r="B149" s="81" t="s">
        <v>640</v>
      </c>
      <c r="C149" s="86">
        <v>0</v>
      </c>
      <c r="D149" s="108">
        <v>0</v>
      </c>
      <c r="E149" s="82"/>
    </row>
    <row r="150" spans="1:5" x14ac:dyDescent="0.25">
      <c r="A150" s="78" t="s">
        <v>1003</v>
      </c>
      <c r="B150" s="81" t="s">
        <v>444</v>
      </c>
      <c r="C150" s="86">
        <v>0</v>
      </c>
      <c r="D150" s="108">
        <v>0</v>
      </c>
      <c r="E150" s="82"/>
    </row>
    <row r="151" spans="1:5" ht="30" x14ac:dyDescent="0.25">
      <c r="A151" s="78" t="s">
        <v>1004</v>
      </c>
      <c r="B151" s="81" t="s">
        <v>641</v>
      </c>
      <c r="C151" s="86">
        <v>0</v>
      </c>
      <c r="D151" s="108">
        <v>0</v>
      </c>
      <c r="E151" s="82"/>
    </row>
    <row r="152" spans="1:5" x14ac:dyDescent="0.25">
      <c r="A152" s="78" t="s">
        <v>1005</v>
      </c>
      <c r="B152" s="81" t="s">
        <v>642</v>
      </c>
      <c r="C152" s="86">
        <v>0</v>
      </c>
      <c r="D152" s="108">
        <v>0</v>
      </c>
      <c r="E152" s="82"/>
    </row>
    <row r="153" spans="1:5" x14ac:dyDescent="0.25">
      <c r="A153" s="78" t="s">
        <v>1006</v>
      </c>
      <c r="B153" s="81" t="s">
        <v>643</v>
      </c>
      <c r="C153" s="86">
        <v>0</v>
      </c>
      <c r="D153" s="108">
        <v>0</v>
      </c>
      <c r="E153" s="82"/>
    </row>
    <row r="154" spans="1:5" x14ac:dyDescent="0.25">
      <c r="A154" s="78" t="s">
        <v>1007</v>
      </c>
      <c r="B154" s="81" t="s">
        <v>644</v>
      </c>
      <c r="C154" s="86">
        <v>0</v>
      </c>
      <c r="D154" s="108">
        <v>0</v>
      </c>
      <c r="E154" s="82"/>
    </row>
    <row r="155" spans="1:5" x14ac:dyDescent="0.25">
      <c r="A155" s="78" t="s">
        <v>1008</v>
      </c>
      <c r="B155" s="81" t="s">
        <v>645</v>
      </c>
      <c r="C155" s="86">
        <v>0</v>
      </c>
      <c r="D155" s="108">
        <v>0</v>
      </c>
      <c r="E155" s="82"/>
    </row>
    <row r="156" spans="1:5" x14ac:dyDescent="0.25">
      <c r="A156" s="78" t="s">
        <v>1009</v>
      </c>
      <c r="B156" s="81" t="s">
        <v>646</v>
      </c>
      <c r="C156" s="86">
        <v>4949</v>
      </c>
      <c r="D156" s="108">
        <v>0</v>
      </c>
      <c r="E156" s="82"/>
    </row>
    <row r="157" spans="1:5" x14ac:dyDescent="0.25">
      <c r="A157" s="78" t="s">
        <v>1010</v>
      </c>
      <c r="B157" s="81" t="s">
        <v>647</v>
      </c>
      <c r="C157" s="86">
        <v>0</v>
      </c>
      <c r="D157" s="108">
        <v>4949</v>
      </c>
      <c r="E157" s="82"/>
    </row>
    <row r="158" spans="1:5" x14ac:dyDescent="0.25">
      <c r="A158" s="78" t="s">
        <v>1011</v>
      </c>
      <c r="B158" s="81" t="s">
        <v>648</v>
      </c>
      <c r="C158" s="86">
        <v>-78</v>
      </c>
      <c r="D158" s="108">
        <v>-78</v>
      </c>
      <c r="E158" s="82"/>
    </row>
    <row r="159" spans="1:5" x14ac:dyDescent="0.25">
      <c r="A159" s="78" t="s">
        <v>1012</v>
      </c>
      <c r="B159" s="81" t="s">
        <v>649</v>
      </c>
      <c r="C159" s="86">
        <v>0</v>
      </c>
      <c r="D159" s="108">
        <v>0</v>
      </c>
      <c r="E159" s="82"/>
    </row>
    <row r="160" spans="1:5" x14ac:dyDescent="0.25">
      <c r="A160" s="78" t="s">
        <v>1013</v>
      </c>
      <c r="B160" s="81" t="s">
        <v>650</v>
      </c>
      <c r="C160" s="86">
        <v>0</v>
      </c>
      <c r="D160" s="108">
        <v>0</v>
      </c>
      <c r="E160" s="82"/>
    </row>
    <row r="161" spans="1:5" x14ac:dyDescent="0.25">
      <c r="A161" s="78" t="s">
        <v>1014</v>
      </c>
      <c r="B161" s="81" t="s">
        <v>651</v>
      </c>
      <c r="C161" s="86">
        <v>0</v>
      </c>
      <c r="D161" s="108">
        <v>0</v>
      </c>
      <c r="E161" s="82"/>
    </row>
    <row r="162" spans="1:5" x14ac:dyDescent="0.25">
      <c r="A162" s="78" t="s">
        <v>1015</v>
      </c>
      <c r="B162" s="81" t="s">
        <v>652</v>
      </c>
      <c r="C162" s="86">
        <v>0</v>
      </c>
      <c r="D162" s="108">
        <v>0</v>
      </c>
      <c r="E162" s="82"/>
    </row>
    <row r="163" spans="1:5" x14ac:dyDescent="0.25">
      <c r="A163" s="78" t="s">
        <v>1016</v>
      </c>
      <c r="B163" s="81" t="s">
        <v>653</v>
      </c>
      <c r="C163" s="86">
        <v>0</v>
      </c>
      <c r="D163" s="108">
        <v>0</v>
      </c>
      <c r="E163" s="82"/>
    </row>
    <row r="164" spans="1:5" x14ac:dyDescent="0.25">
      <c r="A164" s="78" t="s">
        <v>1017</v>
      </c>
      <c r="B164" s="81" t="s">
        <v>654</v>
      </c>
      <c r="C164" s="86">
        <v>0</v>
      </c>
      <c r="D164" s="108">
        <v>0</v>
      </c>
      <c r="E164" s="82"/>
    </row>
    <row r="165" spans="1:5" x14ac:dyDescent="0.25">
      <c r="A165" s="78" t="s">
        <v>1018</v>
      </c>
      <c r="B165" s="81" t="s">
        <v>655</v>
      </c>
      <c r="C165" s="86">
        <v>0</v>
      </c>
      <c r="D165" s="108">
        <v>0</v>
      </c>
      <c r="E165" s="82"/>
    </row>
    <row r="166" spans="1:5" x14ac:dyDescent="0.25">
      <c r="A166" s="78" t="s">
        <v>1019</v>
      </c>
      <c r="B166" s="81" t="s">
        <v>656</v>
      </c>
      <c r="C166" s="86">
        <v>0</v>
      </c>
      <c r="D166" s="108">
        <v>0</v>
      </c>
      <c r="E166" s="82"/>
    </row>
    <row r="167" spans="1:5" x14ac:dyDescent="0.25">
      <c r="A167" s="78" t="s">
        <v>1020</v>
      </c>
      <c r="B167" s="81" t="s">
        <v>657</v>
      </c>
      <c r="C167" s="86">
        <v>0</v>
      </c>
      <c r="D167" s="108">
        <v>0</v>
      </c>
      <c r="E167" s="82"/>
    </row>
    <row r="168" spans="1:5" x14ac:dyDescent="0.25">
      <c r="A168" s="78" t="s">
        <v>1021</v>
      </c>
      <c r="B168" s="81" t="s">
        <v>658</v>
      </c>
      <c r="C168" s="86">
        <v>0</v>
      </c>
      <c r="D168" s="108">
        <v>0</v>
      </c>
      <c r="E168" s="82"/>
    </row>
    <row r="169" spans="1:5" x14ac:dyDescent="0.25">
      <c r="A169" s="78" t="s">
        <v>1022</v>
      </c>
      <c r="B169" s="81" t="s">
        <v>659</v>
      </c>
      <c r="C169" s="86">
        <v>0</v>
      </c>
      <c r="D169" s="108">
        <v>0</v>
      </c>
      <c r="E169" s="82"/>
    </row>
    <row r="170" spans="1:5" x14ac:dyDescent="0.25">
      <c r="A170" s="78" t="s">
        <v>1023</v>
      </c>
      <c r="B170" s="81" t="s">
        <v>660</v>
      </c>
      <c r="C170" s="86">
        <v>0</v>
      </c>
      <c r="D170" s="108">
        <v>0</v>
      </c>
      <c r="E170" s="82"/>
    </row>
    <row r="171" spans="1:5" x14ac:dyDescent="0.25">
      <c r="A171" s="78" t="s">
        <v>1024</v>
      </c>
      <c r="B171" s="81" t="s">
        <v>661</v>
      </c>
      <c r="C171" s="86">
        <v>0</v>
      </c>
      <c r="D171" s="108">
        <v>0</v>
      </c>
      <c r="E171" s="82"/>
    </row>
    <row r="172" spans="1:5" x14ac:dyDescent="0.25">
      <c r="A172" s="78" t="s">
        <v>1025</v>
      </c>
      <c r="B172" s="81" t="s">
        <v>662</v>
      </c>
      <c r="C172" s="86">
        <v>0</v>
      </c>
      <c r="D172" s="108">
        <v>0</v>
      </c>
      <c r="E172" s="82"/>
    </row>
    <row r="173" spans="1:5" x14ac:dyDescent="0.25">
      <c r="A173" s="78" t="s">
        <v>1026</v>
      </c>
      <c r="B173" s="81" t="s">
        <v>663</v>
      </c>
      <c r="C173" s="86">
        <v>0</v>
      </c>
      <c r="D173" s="108">
        <v>0</v>
      </c>
      <c r="E173" s="82"/>
    </row>
    <row r="174" spans="1:5" x14ac:dyDescent="0.25">
      <c r="A174" s="78" t="s">
        <v>1027</v>
      </c>
      <c r="B174" s="81" t="s">
        <v>664</v>
      </c>
      <c r="C174" s="86">
        <v>0</v>
      </c>
      <c r="D174" s="108">
        <v>0</v>
      </c>
      <c r="E174" s="82"/>
    </row>
    <row r="175" spans="1:5" x14ac:dyDescent="0.25">
      <c r="A175" s="78" t="s">
        <v>1028</v>
      </c>
      <c r="B175" s="81" t="s">
        <v>665</v>
      </c>
      <c r="C175" s="86">
        <v>0</v>
      </c>
      <c r="D175" s="108">
        <v>0</v>
      </c>
      <c r="E175" s="82"/>
    </row>
    <row r="176" spans="1:5" x14ac:dyDescent="0.25">
      <c r="A176" s="78" t="s">
        <v>1029</v>
      </c>
      <c r="B176" s="81" t="s">
        <v>666</v>
      </c>
      <c r="C176" s="86">
        <v>0</v>
      </c>
      <c r="D176" s="108">
        <v>0</v>
      </c>
      <c r="E176" s="82"/>
    </row>
    <row r="177" spans="1:7" x14ac:dyDescent="0.25">
      <c r="A177" s="78" t="s">
        <v>1030</v>
      </c>
      <c r="B177" s="81" t="s">
        <v>597</v>
      </c>
      <c r="C177" s="86">
        <v>0</v>
      </c>
      <c r="D177" s="108">
        <v>0</v>
      </c>
      <c r="E177" s="82"/>
    </row>
    <row r="178" spans="1:7" x14ac:dyDescent="0.25">
      <c r="A178" s="78" t="s">
        <v>1031</v>
      </c>
      <c r="B178" s="81" t="s">
        <v>598</v>
      </c>
      <c r="C178" s="86">
        <v>0</v>
      </c>
      <c r="D178" s="108">
        <v>0</v>
      </c>
      <c r="E178" s="82"/>
    </row>
    <row r="179" spans="1:7" x14ac:dyDescent="0.25">
      <c r="A179" s="78" t="s">
        <v>1032</v>
      </c>
      <c r="B179" s="81" t="s">
        <v>667</v>
      </c>
      <c r="C179" s="86">
        <v>0</v>
      </c>
      <c r="D179" s="108">
        <v>0</v>
      </c>
      <c r="E179" s="82"/>
    </row>
    <row r="180" spans="1:7" x14ac:dyDescent="0.25">
      <c r="A180" s="78" t="s">
        <v>1033</v>
      </c>
      <c r="B180" s="81" t="s">
        <v>668</v>
      </c>
      <c r="C180" s="86">
        <v>0</v>
      </c>
      <c r="D180" s="108">
        <v>0</v>
      </c>
      <c r="E180" s="82"/>
    </row>
    <row r="181" spans="1:7" x14ac:dyDescent="0.25">
      <c r="A181" s="78" t="s">
        <v>1034</v>
      </c>
      <c r="B181" s="81" t="s">
        <v>669</v>
      </c>
      <c r="C181" s="86">
        <v>0</v>
      </c>
      <c r="D181" s="108">
        <v>0</v>
      </c>
      <c r="E181" s="82"/>
    </row>
    <row r="182" spans="1:7" ht="30" x14ac:dyDescent="0.25">
      <c r="A182" s="78" t="s">
        <v>1035</v>
      </c>
      <c r="B182" s="81" t="s">
        <v>670</v>
      </c>
      <c r="C182" s="86">
        <v>0</v>
      </c>
      <c r="D182" s="108">
        <v>0</v>
      </c>
      <c r="E182" s="82"/>
    </row>
    <row r="183" spans="1:7" x14ac:dyDescent="0.25">
      <c r="A183" s="78" t="s">
        <v>1036</v>
      </c>
      <c r="B183" s="81" t="s">
        <v>671</v>
      </c>
      <c r="C183" s="86">
        <v>36114</v>
      </c>
      <c r="D183" s="108">
        <v>62515</v>
      </c>
      <c r="E183" s="82"/>
      <c r="F183" s="142">
        <f>D183-C183</f>
        <v>26401</v>
      </c>
      <c r="G183" s="152" t="s">
        <v>1461</v>
      </c>
    </row>
    <row r="184" spans="1:7" x14ac:dyDescent="0.25">
      <c r="A184" s="78" t="s">
        <v>1037</v>
      </c>
      <c r="B184" s="81" t="s">
        <v>672</v>
      </c>
      <c r="C184" s="86">
        <v>70429</v>
      </c>
      <c r="D184" s="108">
        <v>165190</v>
      </c>
      <c r="E184" s="82"/>
      <c r="F184" s="142">
        <f>C184-D184</f>
        <v>-94761</v>
      </c>
      <c r="G184" s="151" t="s">
        <v>1460</v>
      </c>
    </row>
    <row r="185" spans="1:7" x14ac:dyDescent="0.25">
      <c r="A185" s="78" t="s">
        <v>1038</v>
      </c>
      <c r="B185" s="81" t="s">
        <v>673</v>
      </c>
      <c r="C185" s="86">
        <v>0</v>
      </c>
      <c r="D185" s="108">
        <v>0</v>
      </c>
      <c r="E185" s="82"/>
    </row>
    <row r="186" spans="1:7" x14ac:dyDescent="0.25">
      <c r="A186" s="78" t="s">
        <v>1039</v>
      </c>
      <c r="B186" s="81" t="s">
        <v>674</v>
      </c>
      <c r="C186" s="86">
        <v>0</v>
      </c>
      <c r="D186" s="108">
        <v>0</v>
      </c>
      <c r="E186" s="82"/>
    </row>
    <row r="187" spans="1:7" x14ac:dyDescent="0.25">
      <c r="A187" s="78" t="s">
        <v>1040</v>
      </c>
      <c r="B187" s="81" t="s">
        <v>675</v>
      </c>
      <c r="C187" s="86">
        <v>0</v>
      </c>
      <c r="D187" s="108">
        <v>0</v>
      </c>
      <c r="E187" s="82"/>
    </row>
    <row r="188" spans="1:7" x14ac:dyDescent="0.25">
      <c r="A188" s="78" t="s">
        <v>1041</v>
      </c>
      <c r="B188" s="81" t="s">
        <v>676</v>
      </c>
      <c r="C188" s="86">
        <v>0</v>
      </c>
      <c r="D188" s="108">
        <v>0</v>
      </c>
      <c r="E188" s="82"/>
    </row>
    <row r="189" spans="1:7" x14ac:dyDescent="0.25">
      <c r="A189" s="78" t="s">
        <v>1042</v>
      </c>
      <c r="B189" s="81" t="s">
        <v>677</v>
      </c>
      <c r="C189" s="86">
        <v>3477</v>
      </c>
      <c r="D189" s="108">
        <v>5732</v>
      </c>
      <c r="E189" s="82"/>
      <c r="F189" s="142">
        <f>D189-C189</f>
        <v>2255</v>
      </c>
      <c r="G189" s="152" t="s">
        <v>1464</v>
      </c>
    </row>
    <row r="190" spans="1:7" x14ac:dyDescent="0.25">
      <c r="A190" s="78" t="s">
        <v>1043</v>
      </c>
      <c r="B190" s="81" t="s">
        <v>678</v>
      </c>
      <c r="C190" s="86">
        <v>73436</v>
      </c>
      <c r="D190" s="108">
        <v>44573</v>
      </c>
      <c r="E190" s="82"/>
      <c r="F190" s="142">
        <f>D190-C190</f>
        <v>-28863</v>
      </c>
      <c r="G190" s="152" t="s">
        <v>1464</v>
      </c>
    </row>
    <row r="191" spans="1:7" x14ac:dyDescent="0.25">
      <c r="A191" s="78" t="s">
        <v>1044</v>
      </c>
      <c r="B191" s="81" t="s">
        <v>679</v>
      </c>
      <c r="C191" s="86">
        <v>0</v>
      </c>
      <c r="D191" s="108">
        <v>0</v>
      </c>
      <c r="E191" s="82"/>
    </row>
    <row r="192" spans="1:7" x14ac:dyDescent="0.25">
      <c r="A192" s="78" t="s">
        <v>1045</v>
      </c>
      <c r="B192" s="81" t="s">
        <v>680</v>
      </c>
      <c r="C192" s="86">
        <v>0</v>
      </c>
      <c r="D192" s="108">
        <v>0</v>
      </c>
      <c r="E192" s="82"/>
    </row>
    <row r="193" spans="1:7" x14ac:dyDescent="0.25">
      <c r="A193" s="78" t="s">
        <v>1046</v>
      </c>
      <c r="B193" s="81" t="s">
        <v>681</v>
      </c>
      <c r="C193" s="86">
        <v>0</v>
      </c>
      <c r="D193" s="108">
        <v>0</v>
      </c>
      <c r="E193" s="82"/>
    </row>
    <row r="194" spans="1:7" x14ac:dyDescent="0.25">
      <c r="A194" s="78" t="s">
        <v>1047</v>
      </c>
      <c r="B194" s="81" t="s">
        <v>682</v>
      </c>
      <c r="C194" s="86">
        <v>0</v>
      </c>
      <c r="D194" s="108">
        <v>0</v>
      </c>
      <c r="E194" s="82"/>
    </row>
    <row r="195" spans="1:7" x14ac:dyDescent="0.25">
      <c r="A195" s="78" t="s">
        <v>1048</v>
      </c>
      <c r="B195" s="81" t="s">
        <v>683</v>
      </c>
      <c r="C195" s="86">
        <v>0</v>
      </c>
      <c r="D195" s="108">
        <v>0</v>
      </c>
      <c r="E195" s="82"/>
    </row>
    <row r="196" spans="1:7" x14ac:dyDescent="0.25">
      <c r="A196" s="78" t="s">
        <v>1049</v>
      </c>
      <c r="B196" s="81" t="s">
        <v>684</v>
      </c>
      <c r="C196" s="86">
        <v>0</v>
      </c>
      <c r="D196" s="108">
        <v>0</v>
      </c>
      <c r="E196" s="82"/>
    </row>
    <row r="197" spans="1:7" x14ac:dyDescent="0.25">
      <c r="A197" s="78" t="s">
        <v>1050</v>
      </c>
      <c r="B197" s="81" t="s">
        <v>685</v>
      </c>
      <c r="C197" s="86">
        <v>0</v>
      </c>
      <c r="D197" s="108">
        <v>0</v>
      </c>
      <c r="E197" s="82"/>
    </row>
    <row r="198" spans="1:7" x14ac:dyDescent="0.25">
      <c r="A198" s="78" t="s">
        <v>1051</v>
      </c>
      <c r="B198" s="81" t="s">
        <v>686</v>
      </c>
      <c r="C198" s="86">
        <v>0</v>
      </c>
      <c r="D198" s="108">
        <v>0</v>
      </c>
      <c r="E198" s="82"/>
    </row>
    <row r="199" spans="1:7" x14ac:dyDescent="0.25">
      <c r="A199" s="78" t="s">
        <v>1052</v>
      </c>
      <c r="B199" s="81" t="s">
        <v>687</v>
      </c>
      <c r="C199" s="86">
        <v>0</v>
      </c>
      <c r="D199" s="108">
        <v>0</v>
      </c>
      <c r="E199" s="82"/>
    </row>
    <row r="200" spans="1:7" x14ac:dyDescent="0.25">
      <c r="A200" s="78" t="s">
        <v>1053</v>
      </c>
      <c r="B200" s="81" t="s">
        <v>688</v>
      </c>
      <c r="C200" s="86">
        <v>0</v>
      </c>
      <c r="D200" s="108">
        <v>0</v>
      </c>
      <c r="E200" s="82"/>
    </row>
    <row r="201" spans="1:7" ht="30" x14ac:dyDescent="0.25">
      <c r="A201" s="78" t="s">
        <v>1054</v>
      </c>
      <c r="B201" s="81" t="s">
        <v>689</v>
      </c>
      <c r="C201" s="86">
        <v>0</v>
      </c>
      <c r="D201" s="108">
        <v>0</v>
      </c>
      <c r="E201" s="82"/>
    </row>
    <row r="202" spans="1:7" ht="30" x14ac:dyDescent="0.25">
      <c r="A202" s="78" t="s">
        <v>1055</v>
      </c>
      <c r="B202" s="81" t="s">
        <v>690</v>
      </c>
      <c r="C202" s="86">
        <v>0</v>
      </c>
      <c r="D202" s="108">
        <v>0</v>
      </c>
      <c r="E202" s="82"/>
    </row>
    <row r="203" spans="1:7" x14ac:dyDescent="0.25">
      <c r="A203" s="78" t="s">
        <v>1056</v>
      </c>
      <c r="B203" s="81" t="s">
        <v>691</v>
      </c>
      <c r="C203" s="86">
        <v>0</v>
      </c>
      <c r="D203" s="108">
        <v>0</v>
      </c>
      <c r="E203" s="82"/>
    </row>
    <row r="204" spans="1:7" x14ac:dyDescent="0.25">
      <c r="A204" s="78" t="s">
        <v>1057</v>
      </c>
      <c r="B204" s="81" t="s">
        <v>692</v>
      </c>
      <c r="C204" s="86">
        <v>0</v>
      </c>
      <c r="D204" s="108">
        <v>0</v>
      </c>
      <c r="E204" s="82"/>
    </row>
    <row r="205" spans="1:7" x14ac:dyDescent="0.25">
      <c r="A205" s="78" t="s">
        <v>1058</v>
      </c>
      <c r="B205" s="81" t="s">
        <v>693</v>
      </c>
      <c r="C205" s="86">
        <v>0</v>
      </c>
      <c r="D205" s="108">
        <v>0</v>
      </c>
      <c r="E205" s="82"/>
    </row>
    <row r="206" spans="1:7" x14ac:dyDescent="0.25">
      <c r="A206" s="78" t="s">
        <v>1059</v>
      </c>
      <c r="B206" s="81" t="s">
        <v>694</v>
      </c>
      <c r="C206" s="86">
        <v>64</v>
      </c>
      <c r="D206" s="108">
        <v>532</v>
      </c>
      <c r="E206" s="82"/>
      <c r="F206" s="142">
        <f>D206-C206</f>
        <v>468</v>
      </c>
      <c r="G206" s="152" t="s">
        <v>1465</v>
      </c>
    </row>
    <row r="207" spans="1:7" x14ac:dyDescent="0.25">
      <c r="A207" s="78" t="s">
        <v>1060</v>
      </c>
      <c r="B207" s="81" t="s">
        <v>695</v>
      </c>
      <c r="C207" s="86">
        <v>0</v>
      </c>
      <c r="D207" s="108">
        <v>0</v>
      </c>
      <c r="E207" s="82"/>
    </row>
    <row r="208" spans="1:7" x14ac:dyDescent="0.25">
      <c r="A208" s="78" t="s">
        <v>1061</v>
      </c>
      <c r="B208" s="81" t="s">
        <v>696</v>
      </c>
      <c r="C208" s="86">
        <v>0</v>
      </c>
      <c r="D208" s="108">
        <v>0</v>
      </c>
      <c r="E208" s="82"/>
    </row>
    <row r="209" spans="1:9" x14ac:dyDescent="0.25">
      <c r="A209" s="78" t="s">
        <v>1062</v>
      </c>
      <c r="B209" s="81" t="s">
        <v>697</v>
      </c>
      <c r="C209" s="86">
        <v>0</v>
      </c>
      <c r="D209" s="108">
        <v>0</v>
      </c>
      <c r="E209" s="82"/>
    </row>
    <row r="210" spans="1:9" x14ac:dyDescent="0.25">
      <c r="A210" s="78" t="s">
        <v>1063</v>
      </c>
      <c r="B210" s="81" t="s">
        <v>698</v>
      </c>
      <c r="C210" s="86">
        <v>0</v>
      </c>
      <c r="D210" s="108">
        <v>0</v>
      </c>
      <c r="E210" s="82"/>
    </row>
    <row r="211" spans="1:9" x14ac:dyDescent="0.25">
      <c r="A211" s="78" t="s">
        <v>1064</v>
      </c>
      <c r="B211" s="81" t="s">
        <v>699</v>
      </c>
      <c r="C211" s="86">
        <v>0</v>
      </c>
      <c r="D211" s="108">
        <v>0</v>
      </c>
      <c r="E211" s="82"/>
    </row>
    <row r="212" spans="1:9" ht="30" x14ac:dyDescent="0.25">
      <c r="A212" s="78" t="s">
        <v>1065</v>
      </c>
      <c r="B212" s="81" t="s">
        <v>700</v>
      </c>
      <c r="C212" s="86">
        <v>0</v>
      </c>
      <c r="D212" s="108">
        <v>0</v>
      </c>
      <c r="E212" s="82"/>
    </row>
    <row r="213" spans="1:9" ht="30" x14ac:dyDescent="0.25">
      <c r="A213" s="78" t="s">
        <v>1066</v>
      </c>
      <c r="B213" s="81" t="s">
        <v>701</v>
      </c>
      <c r="C213" s="86">
        <v>0</v>
      </c>
      <c r="D213" s="108">
        <v>0</v>
      </c>
      <c r="E213" s="82"/>
    </row>
    <row r="214" spans="1:9" x14ac:dyDescent="0.25">
      <c r="A214" s="78" t="s">
        <v>1067</v>
      </c>
      <c r="B214" s="81" t="s">
        <v>702</v>
      </c>
      <c r="C214" s="86">
        <v>0</v>
      </c>
      <c r="D214" s="108">
        <v>0</v>
      </c>
      <c r="E214" s="82"/>
    </row>
    <row r="215" spans="1:9" x14ac:dyDescent="0.25">
      <c r="A215" s="78" t="s">
        <v>1068</v>
      </c>
      <c r="B215" s="81" t="s">
        <v>703</v>
      </c>
      <c r="C215" s="86">
        <v>0</v>
      </c>
      <c r="D215" s="108">
        <v>0</v>
      </c>
      <c r="E215" s="82"/>
    </row>
    <row r="216" spans="1:9" x14ac:dyDescent="0.25">
      <c r="A216" s="78" t="s">
        <v>1069</v>
      </c>
      <c r="B216" s="81" t="s">
        <v>704</v>
      </c>
      <c r="C216" s="86">
        <v>0</v>
      </c>
      <c r="D216" s="108">
        <v>0</v>
      </c>
      <c r="E216" s="82"/>
    </row>
    <row r="217" spans="1:9" ht="30" x14ac:dyDescent="0.25">
      <c r="A217" s="78" t="s">
        <v>1070</v>
      </c>
      <c r="B217" s="81" t="s">
        <v>705</v>
      </c>
      <c r="C217" s="86">
        <v>0</v>
      </c>
      <c r="D217" s="108">
        <v>0</v>
      </c>
      <c r="E217" s="82"/>
    </row>
    <row r="218" spans="1:9" x14ac:dyDescent="0.25">
      <c r="A218" s="78" t="s">
        <v>1071</v>
      </c>
      <c r="B218" s="81" t="s">
        <v>706</v>
      </c>
      <c r="C218" s="86">
        <v>0</v>
      </c>
      <c r="D218" s="108">
        <v>0</v>
      </c>
      <c r="E218" s="82"/>
    </row>
    <row r="219" spans="1:9" ht="30" x14ac:dyDescent="0.25">
      <c r="A219" s="78" t="s">
        <v>1072</v>
      </c>
      <c r="B219" s="81" t="s">
        <v>707</v>
      </c>
      <c r="C219" s="86">
        <v>0</v>
      </c>
      <c r="D219" s="108">
        <v>0</v>
      </c>
      <c r="E219" s="82"/>
    </row>
    <row r="220" spans="1:9" x14ac:dyDescent="0.25">
      <c r="A220" s="78" t="s">
        <v>1073</v>
      </c>
      <c r="B220" s="81" t="s">
        <v>708</v>
      </c>
      <c r="C220" s="86">
        <v>0</v>
      </c>
      <c r="D220" s="108">
        <v>0</v>
      </c>
      <c r="E220" s="82"/>
    </row>
    <row r="221" spans="1:9" x14ac:dyDescent="0.25">
      <c r="A221" s="78" t="s">
        <v>1074</v>
      </c>
      <c r="B221" s="81" t="s">
        <v>709</v>
      </c>
      <c r="C221" s="86">
        <v>9549</v>
      </c>
      <c r="D221" s="108">
        <v>565</v>
      </c>
      <c r="E221" s="82"/>
      <c r="G221" s="78">
        <f>+C221/120</f>
        <v>79.575000000000003</v>
      </c>
      <c r="I221" s="103"/>
    </row>
    <row r="222" spans="1:9" x14ac:dyDescent="0.25">
      <c r="A222" s="78" t="s">
        <v>1075</v>
      </c>
      <c r="B222" s="81" t="s">
        <v>710</v>
      </c>
      <c r="C222" s="86">
        <v>0</v>
      </c>
      <c r="D222" s="108">
        <v>0</v>
      </c>
      <c r="E222" s="82"/>
    </row>
    <row r="223" spans="1:9" x14ac:dyDescent="0.25">
      <c r="A223" s="78" t="s">
        <v>1076</v>
      </c>
      <c r="B223" s="81" t="s">
        <v>711</v>
      </c>
      <c r="C223" s="86">
        <v>0</v>
      </c>
      <c r="D223" s="108">
        <v>0</v>
      </c>
      <c r="E223" s="82"/>
    </row>
    <row r="224" spans="1:9" x14ac:dyDescent="0.25">
      <c r="A224" s="78" t="s">
        <v>1246</v>
      </c>
      <c r="B224" s="81"/>
      <c r="C224" s="86">
        <v>60</v>
      </c>
      <c r="D224" s="108">
        <v>0</v>
      </c>
      <c r="E224" s="82"/>
    </row>
    <row r="225" spans="1:5" x14ac:dyDescent="0.25">
      <c r="A225" s="78" t="s">
        <v>1077</v>
      </c>
      <c r="B225" s="81" t="s">
        <v>712</v>
      </c>
      <c r="C225" s="86">
        <v>0</v>
      </c>
      <c r="D225" s="108">
        <v>0</v>
      </c>
      <c r="E225" s="82"/>
    </row>
    <row r="226" spans="1:5" x14ac:dyDescent="0.25">
      <c r="A226" s="78" t="s">
        <v>1078</v>
      </c>
      <c r="B226" s="81" t="s">
        <v>713</v>
      </c>
      <c r="C226" s="86">
        <v>181</v>
      </c>
      <c r="D226" s="108">
        <v>139</v>
      </c>
      <c r="E226" s="82"/>
    </row>
    <row r="227" spans="1:5" x14ac:dyDescent="0.25">
      <c r="A227" s="78" t="s">
        <v>1079</v>
      </c>
      <c r="B227" s="81" t="s">
        <v>714</v>
      </c>
      <c r="C227" s="86">
        <v>0</v>
      </c>
      <c r="D227" s="108">
        <v>0</v>
      </c>
      <c r="E227" s="82"/>
    </row>
    <row r="228" spans="1:5" x14ac:dyDescent="0.25">
      <c r="A228" s="78" t="s">
        <v>1080</v>
      </c>
      <c r="B228" s="81" t="s">
        <v>715</v>
      </c>
      <c r="C228" s="86">
        <v>0</v>
      </c>
      <c r="D228" s="108">
        <v>0</v>
      </c>
      <c r="E228" s="82"/>
    </row>
    <row r="229" spans="1:5" x14ac:dyDescent="0.25">
      <c r="A229" s="78" t="s">
        <v>1081</v>
      </c>
      <c r="B229" s="81" t="s">
        <v>716</v>
      </c>
      <c r="C229" s="86">
        <v>0</v>
      </c>
      <c r="D229" s="108">
        <v>0</v>
      </c>
      <c r="E229" s="82"/>
    </row>
    <row r="230" spans="1:5" x14ac:dyDescent="0.25">
      <c r="A230" s="78" t="s">
        <v>1082</v>
      </c>
      <c r="B230" s="81" t="s">
        <v>717</v>
      </c>
      <c r="C230" s="86">
        <v>0</v>
      </c>
      <c r="D230" s="108">
        <v>0</v>
      </c>
      <c r="E230" s="82"/>
    </row>
    <row r="231" spans="1:5" x14ac:dyDescent="0.25">
      <c r="A231" s="78" t="s">
        <v>1083</v>
      </c>
      <c r="B231" s="81" t="s">
        <v>718</v>
      </c>
      <c r="C231" s="86">
        <v>0</v>
      </c>
      <c r="D231" s="108">
        <v>0</v>
      </c>
      <c r="E231" s="82"/>
    </row>
    <row r="232" spans="1:5" x14ac:dyDescent="0.25">
      <c r="A232" s="78" t="s">
        <v>1084</v>
      </c>
      <c r="B232" s="81" t="s">
        <v>719</v>
      </c>
      <c r="C232" s="86">
        <v>0</v>
      </c>
      <c r="D232" s="108">
        <v>0</v>
      </c>
      <c r="E232" s="82"/>
    </row>
    <row r="233" spans="1:5" x14ac:dyDescent="0.25">
      <c r="A233" s="78" t="s">
        <v>1085</v>
      </c>
      <c r="B233" s="81" t="s">
        <v>720</v>
      </c>
      <c r="C233" s="86">
        <v>0</v>
      </c>
      <c r="D233" s="108">
        <v>0</v>
      </c>
      <c r="E233" s="82"/>
    </row>
    <row r="234" spans="1:5" x14ac:dyDescent="0.25">
      <c r="A234" s="78" t="s">
        <v>1086</v>
      </c>
      <c r="B234" s="81" t="s">
        <v>721</v>
      </c>
      <c r="C234" s="86">
        <v>2927238</v>
      </c>
      <c r="D234" s="108">
        <v>4122980</v>
      </c>
      <c r="E234" s="82"/>
    </row>
    <row r="235" spans="1:5" x14ac:dyDescent="0.25">
      <c r="A235" s="78" t="s">
        <v>1087</v>
      </c>
      <c r="B235" s="81" t="s">
        <v>722</v>
      </c>
      <c r="C235" s="86">
        <v>0</v>
      </c>
      <c r="D235" s="108">
        <v>0</v>
      </c>
      <c r="E235" s="82"/>
    </row>
    <row r="236" spans="1:5" x14ac:dyDescent="0.25">
      <c r="A236" s="78" t="s">
        <v>1088</v>
      </c>
      <c r="B236" s="81" t="s">
        <v>723</v>
      </c>
      <c r="C236" s="86">
        <v>0</v>
      </c>
      <c r="D236" s="108">
        <v>0</v>
      </c>
      <c r="E236" s="82"/>
    </row>
    <row r="237" spans="1:5" x14ac:dyDescent="0.25">
      <c r="A237" s="78" t="s">
        <v>1089</v>
      </c>
      <c r="B237" s="81" t="s">
        <v>724</v>
      </c>
      <c r="C237" s="86">
        <v>0</v>
      </c>
      <c r="D237" s="108">
        <v>0</v>
      </c>
      <c r="E237" s="82"/>
    </row>
    <row r="238" spans="1:5" x14ac:dyDescent="0.25">
      <c r="A238" s="78" t="s">
        <v>1090</v>
      </c>
      <c r="B238" s="81" t="s">
        <v>725</v>
      </c>
      <c r="C238" s="86">
        <v>0</v>
      </c>
      <c r="D238" s="108">
        <v>0</v>
      </c>
      <c r="E238" s="82"/>
    </row>
    <row r="239" spans="1:5" x14ac:dyDescent="0.25">
      <c r="A239" s="78" t="s">
        <v>1091</v>
      </c>
      <c r="B239" s="81" t="s">
        <v>726</v>
      </c>
      <c r="C239" s="86">
        <v>117</v>
      </c>
      <c r="D239" s="108">
        <v>352</v>
      </c>
      <c r="E239" s="82"/>
    </row>
    <row r="240" spans="1:5" x14ac:dyDescent="0.25">
      <c r="A240" s="78" t="s">
        <v>1092</v>
      </c>
      <c r="B240" s="81" t="s">
        <v>727</v>
      </c>
      <c r="C240" s="86">
        <v>69</v>
      </c>
      <c r="D240" s="108">
        <v>8</v>
      </c>
      <c r="E240" s="82"/>
    </row>
    <row r="241" spans="1:5" x14ac:dyDescent="0.25">
      <c r="A241" s="78" t="s">
        <v>1093</v>
      </c>
      <c r="B241" s="81" t="s">
        <v>728</v>
      </c>
      <c r="C241" s="86">
        <v>0</v>
      </c>
      <c r="D241" s="108">
        <v>0</v>
      </c>
      <c r="E241" s="82"/>
    </row>
    <row r="242" spans="1:5" x14ac:dyDescent="0.25">
      <c r="A242" s="78" t="s">
        <v>1094</v>
      </c>
      <c r="B242" s="81" t="s">
        <v>729</v>
      </c>
      <c r="C242" s="86">
        <v>0</v>
      </c>
      <c r="D242" s="108">
        <v>0</v>
      </c>
      <c r="E242" s="82"/>
    </row>
    <row r="243" spans="1:5" x14ac:dyDescent="0.25">
      <c r="A243" s="78" t="s">
        <v>1095</v>
      </c>
      <c r="B243" s="81" t="s">
        <v>730</v>
      </c>
      <c r="C243" s="86">
        <v>5965</v>
      </c>
      <c r="D243" s="108">
        <v>4359</v>
      </c>
      <c r="E243" s="82"/>
    </row>
    <row r="244" spans="1:5" x14ac:dyDescent="0.25">
      <c r="A244" s="78" t="s">
        <v>1096</v>
      </c>
      <c r="B244" s="81" t="s">
        <v>731</v>
      </c>
      <c r="C244" s="86">
        <v>865</v>
      </c>
      <c r="D244" s="108">
        <v>381</v>
      </c>
      <c r="E244" s="82"/>
    </row>
    <row r="245" spans="1:5" x14ac:dyDescent="0.25">
      <c r="A245" s="78" t="s">
        <v>1097</v>
      </c>
      <c r="B245" s="81" t="s">
        <v>732</v>
      </c>
      <c r="C245" s="86">
        <v>0</v>
      </c>
      <c r="D245" s="108">
        <v>0</v>
      </c>
      <c r="E245" s="82"/>
    </row>
    <row r="246" spans="1:5" x14ac:dyDescent="0.25">
      <c r="A246" s="78" t="s">
        <v>1098</v>
      </c>
      <c r="B246" s="81" t="s">
        <v>733</v>
      </c>
      <c r="C246" s="86">
        <v>0</v>
      </c>
      <c r="D246" s="108">
        <v>0</v>
      </c>
      <c r="E246" s="82"/>
    </row>
    <row r="247" spans="1:5" x14ac:dyDescent="0.25">
      <c r="A247" s="78" t="s">
        <v>1099</v>
      </c>
      <c r="B247" s="81" t="s">
        <v>734</v>
      </c>
      <c r="C247" s="86">
        <v>0</v>
      </c>
      <c r="D247" s="108">
        <v>0</v>
      </c>
      <c r="E247" s="82"/>
    </row>
    <row r="248" spans="1:5" x14ac:dyDescent="0.25">
      <c r="A248" s="78" t="s">
        <v>1100</v>
      </c>
      <c r="B248" s="81" t="s">
        <v>735</v>
      </c>
      <c r="C248" s="86">
        <v>0</v>
      </c>
      <c r="D248" s="108">
        <v>0</v>
      </c>
      <c r="E248" s="82"/>
    </row>
    <row r="249" spans="1:5" x14ac:dyDescent="0.25">
      <c r="A249" s="78" t="s">
        <v>886</v>
      </c>
      <c r="B249" s="81" t="s">
        <v>736</v>
      </c>
      <c r="C249" s="86">
        <v>0</v>
      </c>
      <c r="D249" s="108">
        <v>0</v>
      </c>
      <c r="E249" s="82"/>
    </row>
    <row r="250" spans="1:5" x14ac:dyDescent="0.25">
      <c r="A250" s="78" t="s">
        <v>887</v>
      </c>
      <c r="B250" s="81" t="s">
        <v>737</v>
      </c>
      <c r="C250" s="86">
        <v>9103</v>
      </c>
      <c r="D250" s="108">
        <v>3723</v>
      </c>
      <c r="E250" s="82"/>
    </row>
    <row r="251" spans="1:5" x14ac:dyDescent="0.25">
      <c r="A251" s="78" t="s">
        <v>1101</v>
      </c>
      <c r="B251" s="81" t="s">
        <v>738</v>
      </c>
      <c r="C251" s="86">
        <v>0</v>
      </c>
      <c r="D251" s="108">
        <v>0</v>
      </c>
      <c r="E251" s="82"/>
    </row>
    <row r="252" spans="1:5" x14ac:dyDescent="0.25">
      <c r="A252" s="78" t="s">
        <v>1102</v>
      </c>
      <c r="B252" s="81" t="s">
        <v>739</v>
      </c>
      <c r="C252" s="86">
        <v>35907</v>
      </c>
      <c r="D252" s="108">
        <v>47352</v>
      </c>
      <c r="E252" s="82"/>
    </row>
    <row r="253" spans="1:5" x14ac:dyDescent="0.25">
      <c r="A253" s="78" t="s">
        <v>1103</v>
      </c>
      <c r="B253" s="81" t="s">
        <v>740</v>
      </c>
      <c r="C253" s="86">
        <v>67</v>
      </c>
      <c r="D253" s="108">
        <v>11</v>
      </c>
      <c r="E253" s="82"/>
    </row>
    <row r="254" spans="1:5" x14ac:dyDescent="0.25">
      <c r="A254" s="78" t="s">
        <v>1104</v>
      </c>
      <c r="B254" s="81" t="s">
        <v>741</v>
      </c>
      <c r="C254" s="86">
        <v>662</v>
      </c>
      <c r="D254" s="108">
        <v>589</v>
      </c>
      <c r="E254" s="82"/>
    </row>
    <row r="255" spans="1:5" x14ac:dyDescent="0.25">
      <c r="A255" s="78" t="s">
        <v>1105</v>
      </c>
      <c r="B255" s="81" t="s">
        <v>742</v>
      </c>
      <c r="C255" s="86">
        <v>0</v>
      </c>
      <c r="D255" s="108">
        <v>0</v>
      </c>
      <c r="E255" s="82"/>
    </row>
    <row r="256" spans="1:5" x14ac:dyDescent="0.25">
      <c r="A256" s="78" t="s">
        <v>1106</v>
      </c>
      <c r="B256" s="81" t="s">
        <v>743</v>
      </c>
      <c r="C256" s="86">
        <v>0</v>
      </c>
      <c r="D256" s="108">
        <v>62</v>
      </c>
      <c r="E256" s="82"/>
    </row>
    <row r="257" spans="1:5" x14ac:dyDescent="0.25">
      <c r="A257" s="78" t="s">
        <v>1107</v>
      </c>
      <c r="B257" s="81" t="s">
        <v>744</v>
      </c>
      <c r="C257" s="86">
        <v>0</v>
      </c>
      <c r="D257" s="108">
        <v>0</v>
      </c>
      <c r="E257" s="82"/>
    </row>
    <row r="258" spans="1:5" x14ac:dyDescent="0.25">
      <c r="A258" s="78" t="s">
        <v>1108</v>
      </c>
      <c r="B258" s="81" t="s">
        <v>745</v>
      </c>
      <c r="C258" s="86">
        <v>0</v>
      </c>
      <c r="D258" s="108">
        <v>0</v>
      </c>
      <c r="E258" s="82"/>
    </row>
    <row r="259" spans="1:5" x14ac:dyDescent="0.25">
      <c r="A259" s="78" t="s">
        <v>1109</v>
      </c>
      <c r="B259" s="81" t="s">
        <v>746</v>
      </c>
      <c r="C259" s="86">
        <v>6</v>
      </c>
      <c r="D259" s="108">
        <v>2072</v>
      </c>
      <c r="E259" s="82"/>
    </row>
    <row r="260" spans="1:5" x14ac:dyDescent="0.25">
      <c r="A260" s="78" t="s">
        <v>1110</v>
      </c>
      <c r="B260" s="81" t="s">
        <v>747</v>
      </c>
      <c r="C260" s="86">
        <v>1158</v>
      </c>
      <c r="D260" s="108">
        <v>310</v>
      </c>
      <c r="E260" s="82"/>
    </row>
    <row r="261" spans="1:5" x14ac:dyDescent="0.25">
      <c r="A261" s="78" t="s">
        <v>1111</v>
      </c>
      <c r="B261" s="81" t="s">
        <v>748</v>
      </c>
      <c r="C261" s="86">
        <v>0</v>
      </c>
      <c r="D261" s="108">
        <v>0</v>
      </c>
      <c r="E261" s="82"/>
    </row>
    <row r="262" spans="1:5" x14ac:dyDescent="0.25">
      <c r="A262" s="78" t="s">
        <v>1112</v>
      </c>
      <c r="B262" s="81" t="s">
        <v>651</v>
      </c>
      <c r="C262" s="86">
        <v>0</v>
      </c>
      <c r="D262" s="108">
        <v>0</v>
      </c>
      <c r="E262" s="82"/>
    </row>
    <row r="263" spans="1:5" x14ac:dyDescent="0.25">
      <c r="A263" s="78" t="s">
        <v>1113</v>
      </c>
      <c r="B263" s="81" t="s">
        <v>652</v>
      </c>
      <c r="C263" s="86">
        <v>0</v>
      </c>
      <c r="D263" s="108">
        <v>0</v>
      </c>
      <c r="E263" s="82"/>
    </row>
    <row r="264" spans="1:5" x14ac:dyDescent="0.25">
      <c r="A264" s="78" t="s">
        <v>1114</v>
      </c>
      <c r="B264" s="81" t="s">
        <v>653</v>
      </c>
      <c r="C264" s="86">
        <v>0</v>
      </c>
      <c r="D264" s="108">
        <v>0</v>
      </c>
      <c r="E264" s="82"/>
    </row>
    <row r="265" spans="1:5" x14ac:dyDescent="0.25">
      <c r="A265" s="78" t="s">
        <v>1115</v>
      </c>
      <c r="B265" s="81" t="s">
        <v>654</v>
      </c>
      <c r="C265" s="86">
        <v>0</v>
      </c>
      <c r="D265" s="108">
        <v>0</v>
      </c>
      <c r="E265" s="82"/>
    </row>
    <row r="266" spans="1:5" x14ac:dyDescent="0.25">
      <c r="A266" s="78" t="s">
        <v>1116</v>
      </c>
      <c r="B266" s="81" t="s">
        <v>749</v>
      </c>
      <c r="C266" s="86">
        <v>0</v>
      </c>
      <c r="D266" s="108">
        <v>0</v>
      </c>
      <c r="E266" s="82"/>
    </row>
    <row r="267" spans="1:5" x14ac:dyDescent="0.25">
      <c r="A267" s="78" t="s">
        <v>1117</v>
      </c>
      <c r="B267" s="81" t="s">
        <v>750</v>
      </c>
      <c r="C267" s="86">
        <v>37258</v>
      </c>
      <c r="D267" s="108">
        <v>21247</v>
      </c>
      <c r="E267" s="82"/>
    </row>
    <row r="268" spans="1:5" x14ac:dyDescent="0.25">
      <c r="A268" s="78" t="s">
        <v>1118</v>
      </c>
      <c r="B268" s="81" t="s">
        <v>751</v>
      </c>
      <c r="C268" s="86">
        <v>592</v>
      </c>
      <c r="D268" s="108">
        <v>1004</v>
      </c>
      <c r="E268" s="82"/>
    </row>
    <row r="269" spans="1:5" x14ac:dyDescent="0.25">
      <c r="A269" s="78" t="s">
        <v>888</v>
      </c>
      <c r="B269" s="81" t="s">
        <v>752</v>
      </c>
      <c r="C269" s="86">
        <v>3150</v>
      </c>
      <c r="D269" s="108">
        <v>4928</v>
      </c>
      <c r="E269" s="82"/>
    </row>
    <row r="270" spans="1:5" x14ac:dyDescent="0.25">
      <c r="A270" s="78" t="s">
        <v>889</v>
      </c>
      <c r="B270" s="81" t="s">
        <v>753</v>
      </c>
      <c r="C270" s="86">
        <v>1001</v>
      </c>
      <c r="D270" s="108">
        <v>1404</v>
      </c>
      <c r="E270" s="82"/>
    </row>
    <row r="271" spans="1:5" x14ac:dyDescent="0.25">
      <c r="A271" s="78" t="s">
        <v>890</v>
      </c>
      <c r="B271" s="81" t="s">
        <v>754</v>
      </c>
      <c r="C271" s="86">
        <v>1</v>
      </c>
      <c r="D271" s="108">
        <v>0</v>
      </c>
      <c r="E271" s="82"/>
    </row>
    <row r="272" spans="1:5" x14ac:dyDescent="0.25">
      <c r="A272" s="78" t="s">
        <v>891</v>
      </c>
      <c r="B272" s="81" t="s">
        <v>755</v>
      </c>
      <c r="C272" s="86">
        <v>68</v>
      </c>
      <c r="D272" s="108">
        <v>10</v>
      </c>
      <c r="E272" s="82"/>
    </row>
    <row r="273" spans="1:5" x14ac:dyDescent="0.25">
      <c r="A273" s="78" t="s">
        <v>892</v>
      </c>
      <c r="B273" s="81" t="s">
        <v>756</v>
      </c>
      <c r="C273" s="86">
        <v>0</v>
      </c>
      <c r="D273" s="108">
        <v>0</v>
      </c>
      <c r="E273" s="82"/>
    </row>
    <row r="274" spans="1:5" x14ac:dyDescent="0.25">
      <c r="A274" s="78" t="s">
        <v>1119</v>
      </c>
      <c r="B274" s="81" t="s">
        <v>757</v>
      </c>
      <c r="C274" s="86">
        <v>1</v>
      </c>
      <c r="D274" s="108">
        <v>54</v>
      </c>
      <c r="E274" s="82"/>
    </row>
    <row r="275" spans="1:5" x14ac:dyDescent="0.25">
      <c r="A275" s="78" t="s">
        <v>1120</v>
      </c>
      <c r="B275" s="81" t="s">
        <v>758</v>
      </c>
      <c r="C275" s="86">
        <v>0</v>
      </c>
      <c r="D275" s="108">
        <v>0</v>
      </c>
      <c r="E275" s="82"/>
    </row>
    <row r="276" spans="1:5" x14ac:dyDescent="0.25">
      <c r="A276" s="78" t="s">
        <v>1121</v>
      </c>
      <c r="B276" s="81" t="s">
        <v>759</v>
      </c>
      <c r="C276" s="86">
        <v>0</v>
      </c>
      <c r="D276" s="108">
        <v>0</v>
      </c>
      <c r="E276" s="82"/>
    </row>
    <row r="277" spans="1:5" x14ac:dyDescent="0.25">
      <c r="A277" s="78" t="s">
        <v>1122</v>
      </c>
      <c r="B277" s="81" t="s">
        <v>760</v>
      </c>
      <c r="C277" s="86">
        <v>1</v>
      </c>
      <c r="D277" s="108">
        <v>0</v>
      </c>
      <c r="E277" s="82"/>
    </row>
    <row r="278" spans="1:5" x14ac:dyDescent="0.25">
      <c r="A278" s="78" t="s">
        <v>1123</v>
      </c>
      <c r="B278" s="81" t="s">
        <v>761</v>
      </c>
      <c r="C278" s="86">
        <v>5177</v>
      </c>
      <c r="D278" s="108">
        <v>847</v>
      </c>
      <c r="E278" s="82"/>
    </row>
    <row r="279" spans="1:5" x14ac:dyDescent="0.25">
      <c r="A279" s="78" t="s">
        <v>1124</v>
      </c>
      <c r="B279" s="81" t="s">
        <v>762</v>
      </c>
      <c r="C279" s="86">
        <v>0</v>
      </c>
      <c r="D279" s="108">
        <v>0</v>
      </c>
      <c r="E279" s="82"/>
    </row>
    <row r="280" spans="1:5" x14ac:dyDescent="0.25">
      <c r="A280" s="78" t="s">
        <v>1125</v>
      </c>
      <c r="B280" s="81" t="s">
        <v>763</v>
      </c>
      <c r="C280" s="86">
        <v>0</v>
      </c>
      <c r="D280" s="108">
        <v>0</v>
      </c>
      <c r="E280" s="82"/>
    </row>
    <row r="281" spans="1:5" ht="30" x14ac:dyDescent="0.25">
      <c r="A281" s="78" t="s">
        <v>1126</v>
      </c>
      <c r="B281" s="81" t="s">
        <v>764</v>
      </c>
      <c r="C281" s="86">
        <v>0</v>
      </c>
      <c r="D281" s="108">
        <v>0</v>
      </c>
      <c r="E281" s="82"/>
    </row>
    <row r="282" spans="1:5" x14ac:dyDescent="0.25">
      <c r="A282" s="78" t="s">
        <v>1127</v>
      </c>
      <c r="B282" s="81" t="s">
        <v>765</v>
      </c>
      <c r="C282" s="86">
        <v>0</v>
      </c>
      <c r="D282" s="108">
        <v>0</v>
      </c>
      <c r="E282" s="82"/>
    </row>
    <row r="283" spans="1:5" ht="30" x14ac:dyDescent="0.25">
      <c r="A283" s="78" t="s">
        <v>1128</v>
      </c>
      <c r="B283" s="81" t="s">
        <v>766</v>
      </c>
      <c r="C283" s="86">
        <v>0</v>
      </c>
      <c r="D283" s="108">
        <v>0</v>
      </c>
      <c r="E283" s="82"/>
    </row>
    <row r="284" spans="1:5" x14ac:dyDescent="0.25">
      <c r="A284" s="78" t="s">
        <v>1129</v>
      </c>
      <c r="B284" s="81" t="s">
        <v>767</v>
      </c>
      <c r="C284" s="86">
        <v>0</v>
      </c>
      <c r="D284" s="108">
        <v>0</v>
      </c>
      <c r="E284" s="82"/>
    </row>
    <row r="285" spans="1:5" x14ac:dyDescent="0.25">
      <c r="A285" s="78" t="s">
        <v>1130</v>
      </c>
      <c r="B285" s="81" t="s">
        <v>768</v>
      </c>
      <c r="C285" s="86">
        <v>0</v>
      </c>
      <c r="D285" s="108">
        <v>0</v>
      </c>
      <c r="E285" s="82"/>
    </row>
    <row r="286" spans="1:5" x14ac:dyDescent="0.25">
      <c r="A286" s="78" t="s">
        <v>1131</v>
      </c>
      <c r="B286" s="81" t="s">
        <v>769</v>
      </c>
      <c r="C286" s="86">
        <v>0</v>
      </c>
      <c r="D286" s="108">
        <v>0</v>
      </c>
      <c r="E286" s="82"/>
    </row>
    <row r="287" spans="1:5" x14ac:dyDescent="0.25">
      <c r="A287" s="78" t="s">
        <v>1132</v>
      </c>
      <c r="B287" s="81" t="s">
        <v>770</v>
      </c>
      <c r="C287" s="86">
        <v>0</v>
      </c>
      <c r="D287" s="108">
        <v>0</v>
      </c>
      <c r="E287" s="82"/>
    </row>
    <row r="288" spans="1:5" ht="30" x14ac:dyDescent="0.25">
      <c r="A288" s="78" t="s">
        <v>1133</v>
      </c>
      <c r="B288" s="81" t="s">
        <v>771</v>
      </c>
      <c r="C288" s="86">
        <v>0</v>
      </c>
      <c r="D288" s="108">
        <v>0</v>
      </c>
      <c r="E288" s="82"/>
    </row>
    <row r="289" spans="1:5" x14ac:dyDescent="0.25">
      <c r="A289" s="78" t="s">
        <v>1134</v>
      </c>
      <c r="B289" s="81" t="s">
        <v>772</v>
      </c>
      <c r="C289" s="86">
        <v>18088</v>
      </c>
      <c r="D289" s="108">
        <v>0</v>
      </c>
      <c r="E289" s="82"/>
    </row>
    <row r="290" spans="1:5" x14ac:dyDescent="0.25">
      <c r="A290" s="78" t="s">
        <v>1135</v>
      </c>
      <c r="B290" s="81" t="s">
        <v>773</v>
      </c>
      <c r="C290" s="86">
        <v>0</v>
      </c>
      <c r="D290" s="108">
        <v>0</v>
      </c>
      <c r="E290" s="82"/>
    </row>
    <row r="291" spans="1:5" x14ac:dyDescent="0.25">
      <c r="A291" s="78" t="s">
        <v>893</v>
      </c>
      <c r="B291" s="81" t="s">
        <v>774</v>
      </c>
      <c r="C291" s="86">
        <v>0</v>
      </c>
      <c r="D291" s="108">
        <v>146</v>
      </c>
      <c r="E291" s="82"/>
    </row>
    <row r="292" spans="1:5" x14ac:dyDescent="0.25">
      <c r="A292" s="78" t="s">
        <v>1136</v>
      </c>
      <c r="B292" s="81" t="s">
        <v>775</v>
      </c>
      <c r="C292" s="86">
        <v>0</v>
      </c>
      <c r="D292" s="108">
        <v>0</v>
      </c>
      <c r="E292" s="82"/>
    </row>
    <row r="293" spans="1:5" x14ac:dyDescent="0.25">
      <c r="A293" s="78" t="s">
        <v>1137</v>
      </c>
      <c r="B293" s="81" t="s">
        <v>776</v>
      </c>
      <c r="C293" s="86">
        <v>0</v>
      </c>
      <c r="D293" s="108">
        <v>0</v>
      </c>
      <c r="E293" s="82"/>
    </row>
    <row r="294" spans="1:5" x14ac:dyDescent="0.25">
      <c r="A294" s="78" t="s">
        <v>1138</v>
      </c>
      <c r="B294" s="81" t="s">
        <v>777</v>
      </c>
      <c r="C294" s="86">
        <v>0</v>
      </c>
      <c r="D294" s="108">
        <v>0</v>
      </c>
      <c r="E294" s="82"/>
    </row>
    <row r="295" spans="1:5" ht="30" x14ac:dyDescent="0.25">
      <c r="A295" s="78" t="s">
        <v>1139</v>
      </c>
      <c r="B295" s="81" t="s">
        <v>778</v>
      </c>
      <c r="C295" s="86">
        <v>0</v>
      </c>
      <c r="D295" s="108">
        <v>0</v>
      </c>
      <c r="E295" s="82"/>
    </row>
    <row r="296" spans="1:5" x14ac:dyDescent="0.25">
      <c r="A296" s="78" t="s">
        <v>1140</v>
      </c>
      <c r="B296" s="81" t="s">
        <v>779</v>
      </c>
      <c r="C296" s="86">
        <v>0</v>
      </c>
      <c r="D296" s="108">
        <v>0</v>
      </c>
      <c r="E296" s="82"/>
    </row>
    <row r="297" spans="1:5" x14ac:dyDescent="0.25">
      <c r="A297" s="78" t="s">
        <v>1141</v>
      </c>
      <c r="B297" s="81" t="s">
        <v>780</v>
      </c>
      <c r="C297" s="86">
        <v>0</v>
      </c>
      <c r="D297" s="108">
        <v>0</v>
      </c>
      <c r="E297" s="82"/>
    </row>
    <row r="298" spans="1:5" x14ac:dyDescent="0.25">
      <c r="A298" s="78" t="s">
        <v>1142</v>
      </c>
      <c r="B298" s="81" t="s">
        <v>781</v>
      </c>
      <c r="C298" s="86">
        <v>0</v>
      </c>
      <c r="D298" s="108">
        <v>0</v>
      </c>
      <c r="E298" s="82"/>
    </row>
    <row r="299" spans="1:5" x14ac:dyDescent="0.25">
      <c r="A299" s="78" t="s">
        <v>1143</v>
      </c>
      <c r="B299" s="81" t="s">
        <v>782</v>
      </c>
      <c r="C299" s="86">
        <v>0</v>
      </c>
      <c r="D299" s="108">
        <v>0</v>
      </c>
      <c r="E299" s="82"/>
    </row>
    <row r="300" spans="1:5" x14ac:dyDescent="0.25">
      <c r="A300" s="78" t="s">
        <v>1144</v>
      </c>
      <c r="B300" s="81" t="s">
        <v>783</v>
      </c>
      <c r="C300" s="86">
        <v>0</v>
      </c>
      <c r="D300" s="108">
        <v>0</v>
      </c>
      <c r="E300" s="82"/>
    </row>
    <row r="301" spans="1:5" x14ac:dyDescent="0.25">
      <c r="A301" s="78" t="s">
        <v>1145</v>
      </c>
      <c r="B301" s="81" t="s">
        <v>784</v>
      </c>
      <c r="C301" s="86">
        <v>0</v>
      </c>
      <c r="D301" s="108">
        <v>0</v>
      </c>
      <c r="E301" s="82"/>
    </row>
    <row r="302" spans="1:5" x14ac:dyDescent="0.25">
      <c r="A302" s="78" t="s">
        <v>1146</v>
      </c>
      <c r="B302" s="81" t="s">
        <v>785</v>
      </c>
      <c r="C302" s="86">
        <v>0</v>
      </c>
      <c r="D302" s="108">
        <v>0</v>
      </c>
      <c r="E302" s="82"/>
    </row>
    <row r="303" spans="1:5" x14ac:dyDescent="0.25">
      <c r="A303" s="78" t="s">
        <v>1147</v>
      </c>
      <c r="B303" s="81" t="s">
        <v>786</v>
      </c>
      <c r="C303" s="86">
        <v>0</v>
      </c>
      <c r="D303" s="108">
        <v>0</v>
      </c>
      <c r="E303" s="82"/>
    </row>
    <row r="304" spans="1:5" x14ac:dyDescent="0.25">
      <c r="A304" s="78" t="s">
        <v>1148</v>
      </c>
      <c r="B304" s="81" t="s">
        <v>787</v>
      </c>
      <c r="C304" s="86">
        <v>0</v>
      </c>
      <c r="D304" s="108">
        <v>0</v>
      </c>
      <c r="E304" s="82"/>
    </row>
    <row r="305" spans="1:6" x14ac:dyDescent="0.25">
      <c r="A305" s="78" t="s">
        <v>1149</v>
      </c>
      <c r="B305" s="81" t="s">
        <v>788</v>
      </c>
      <c r="C305" s="86">
        <v>0</v>
      </c>
      <c r="D305" s="108">
        <v>0</v>
      </c>
      <c r="E305" s="82"/>
    </row>
    <row r="306" spans="1:6" x14ac:dyDescent="0.25">
      <c r="A306" s="78" t="s">
        <v>1150</v>
      </c>
      <c r="B306" s="81" t="s">
        <v>789</v>
      </c>
      <c r="C306" s="86">
        <v>0</v>
      </c>
      <c r="D306" s="108">
        <v>0</v>
      </c>
      <c r="E306" s="82"/>
    </row>
    <row r="307" spans="1:6" x14ac:dyDescent="0.25">
      <c r="A307" s="78" t="s">
        <v>1151</v>
      </c>
      <c r="B307" s="81" t="s">
        <v>790</v>
      </c>
      <c r="C307" s="86">
        <v>0</v>
      </c>
      <c r="D307" s="108">
        <v>0</v>
      </c>
      <c r="E307" s="82"/>
    </row>
    <row r="308" spans="1:6" x14ac:dyDescent="0.25">
      <c r="A308" s="78" t="s">
        <v>1152</v>
      </c>
      <c r="B308" s="81" t="s">
        <v>791</v>
      </c>
      <c r="C308" s="109">
        <v>2956325</v>
      </c>
      <c r="D308" s="108">
        <v>4125553</v>
      </c>
      <c r="E308" s="82"/>
      <c r="F308" s="78">
        <v>-1</v>
      </c>
    </row>
    <row r="309" spans="1:6" ht="30" x14ac:dyDescent="0.25">
      <c r="A309" s="78" t="s">
        <v>1153</v>
      </c>
      <c r="B309" s="81" t="s">
        <v>792</v>
      </c>
      <c r="C309" s="109">
        <v>0</v>
      </c>
      <c r="D309" s="108">
        <v>0</v>
      </c>
      <c r="E309" s="82"/>
    </row>
    <row r="310" spans="1:6" ht="30" x14ac:dyDescent="0.25">
      <c r="A310" s="78" t="s">
        <v>1154</v>
      </c>
      <c r="B310" s="81" t="s">
        <v>793</v>
      </c>
      <c r="C310" s="109">
        <v>0</v>
      </c>
      <c r="D310" s="108">
        <v>0</v>
      </c>
      <c r="E310" s="82"/>
    </row>
    <row r="311" spans="1:6" ht="30" x14ac:dyDescent="0.25">
      <c r="A311" s="78" t="s">
        <v>1155</v>
      </c>
      <c r="B311" s="81" t="s">
        <v>794</v>
      </c>
      <c r="C311" s="109">
        <v>0</v>
      </c>
      <c r="D311" s="108">
        <v>0</v>
      </c>
      <c r="E311" s="82"/>
    </row>
    <row r="312" spans="1:6" ht="30" x14ac:dyDescent="0.25">
      <c r="A312" s="78" t="s">
        <v>1156</v>
      </c>
      <c r="B312" s="81" t="s">
        <v>795</v>
      </c>
      <c r="C312" s="109">
        <v>0</v>
      </c>
      <c r="D312" s="108">
        <v>0</v>
      </c>
      <c r="E312" s="82"/>
    </row>
    <row r="313" spans="1:6" x14ac:dyDescent="0.25">
      <c r="A313" s="78" t="s">
        <v>1157</v>
      </c>
      <c r="B313" s="81" t="s">
        <v>796</v>
      </c>
      <c r="C313" s="109">
        <v>0</v>
      </c>
      <c r="D313" s="108">
        <v>0</v>
      </c>
      <c r="E313" s="82"/>
    </row>
    <row r="314" spans="1:6" x14ac:dyDescent="0.25">
      <c r="A314" s="78" t="s">
        <v>1158</v>
      </c>
      <c r="B314" s="81" t="s">
        <v>797</v>
      </c>
      <c r="C314" s="109">
        <v>132302</v>
      </c>
      <c r="D314" s="108">
        <v>74907</v>
      </c>
      <c r="E314" s="82"/>
    </row>
    <row r="315" spans="1:6" x14ac:dyDescent="0.25">
      <c r="A315" s="78" t="s">
        <v>1159</v>
      </c>
      <c r="B315" s="81" t="s">
        <v>798</v>
      </c>
      <c r="C315" s="109">
        <v>0</v>
      </c>
      <c r="D315" s="108">
        <v>0</v>
      </c>
      <c r="E315" s="82"/>
    </row>
    <row r="316" spans="1:6" x14ac:dyDescent="0.25">
      <c r="A316" s="78" t="s">
        <v>1160</v>
      </c>
      <c r="B316" s="81" t="s">
        <v>799</v>
      </c>
      <c r="C316" s="109">
        <v>0</v>
      </c>
      <c r="D316" s="108">
        <v>0</v>
      </c>
      <c r="E316" s="82"/>
    </row>
    <row r="317" spans="1:6" x14ac:dyDescent="0.25">
      <c r="A317" s="78" t="s">
        <v>1161</v>
      </c>
      <c r="B317" s="81" t="s">
        <v>800</v>
      </c>
      <c r="C317" s="109">
        <v>0</v>
      </c>
      <c r="D317" s="108">
        <v>0</v>
      </c>
      <c r="E317" s="82"/>
    </row>
    <row r="318" spans="1:6" x14ac:dyDescent="0.25">
      <c r="A318" s="78" t="s">
        <v>1162</v>
      </c>
      <c r="B318" s="81" t="s">
        <v>801</v>
      </c>
      <c r="C318" s="109">
        <v>0</v>
      </c>
      <c r="D318" s="108">
        <v>0</v>
      </c>
      <c r="E318" s="82"/>
    </row>
    <row r="319" spans="1:6" ht="30" x14ac:dyDescent="0.25">
      <c r="A319" s="78" t="s">
        <v>894</v>
      </c>
      <c r="B319" s="81" t="s">
        <v>802</v>
      </c>
      <c r="C319" s="109">
        <v>0</v>
      </c>
      <c r="D319" s="108">
        <v>0</v>
      </c>
      <c r="E319" s="82"/>
    </row>
    <row r="320" spans="1:6" x14ac:dyDescent="0.25">
      <c r="A320" s="78" t="s">
        <v>1163</v>
      </c>
      <c r="B320" s="81" t="s">
        <v>803</v>
      </c>
      <c r="C320" s="109">
        <v>0</v>
      </c>
      <c r="D320" s="108">
        <v>0</v>
      </c>
      <c r="E320" s="82"/>
    </row>
    <row r="321" spans="1:5" x14ac:dyDescent="0.25">
      <c r="A321" s="78" t="s">
        <v>1164</v>
      </c>
      <c r="B321" s="81" t="s">
        <v>804</v>
      </c>
      <c r="C321" s="109">
        <v>0</v>
      </c>
      <c r="D321" s="108">
        <v>0</v>
      </c>
      <c r="E321" s="82"/>
    </row>
    <row r="322" spans="1:5" x14ac:dyDescent="0.25">
      <c r="A322" s="78" t="s">
        <v>895</v>
      </c>
      <c r="B322" s="81" t="s">
        <v>805</v>
      </c>
      <c r="C322" s="109">
        <v>0</v>
      </c>
      <c r="D322" s="108">
        <v>0</v>
      </c>
      <c r="E322" s="82"/>
    </row>
    <row r="323" spans="1:5" x14ac:dyDescent="0.25">
      <c r="A323" s="78" t="s">
        <v>1165</v>
      </c>
      <c r="B323" s="81" t="s">
        <v>806</v>
      </c>
      <c r="C323" s="109">
        <v>0</v>
      </c>
      <c r="D323" s="108">
        <v>0</v>
      </c>
      <c r="E323" s="82"/>
    </row>
    <row r="324" spans="1:5" x14ac:dyDescent="0.25">
      <c r="A324" s="78" t="s">
        <v>1166</v>
      </c>
      <c r="B324" s="81" t="s">
        <v>807</v>
      </c>
      <c r="C324" s="109">
        <v>0</v>
      </c>
      <c r="D324" s="108">
        <v>0</v>
      </c>
      <c r="E324" s="82"/>
    </row>
    <row r="325" spans="1:5" x14ac:dyDescent="0.25">
      <c r="A325" s="78" t="s">
        <v>1167</v>
      </c>
      <c r="B325" s="81" t="s">
        <v>808</v>
      </c>
      <c r="C325" s="109">
        <v>0</v>
      </c>
      <c r="D325" s="108">
        <v>0</v>
      </c>
      <c r="E325" s="82"/>
    </row>
    <row r="326" spans="1:5" x14ac:dyDescent="0.25">
      <c r="A326" s="78" t="s">
        <v>1168</v>
      </c>
      <c r="B326" s="81" t="s">
        <v>809</v>
      </c>
      <c r="C326" s="109">
        <v>0</v>
      </c>
      <c r="D326" s="108">
        <v>0</v>
      </c>
      <c r="E326" s="82"/>
    </row>
    <row r="327" spans="1:5" x14ac:dyDescent="0.25">
      <c r="A327" s="78" t="s">
        <v>1169</v>
      </c>
      <c r="B327" s="81" t="s">
        <v>810</v>
      </c>
      <c r="C327" s="109">
        <v>0</v>
      </c>
      <c r="D327" s="108">
        <v>69</v>
      </c>
      <c r="E327" s="82"/>
    </row>
    <row r="328" spans="1:5" x14ac:dyDescent="0.25">
      <c r="A328" s="78" t="s">
        <v>1170</v>
      </c>
      <c r="B328" s="81" t="s">
        <v>811</v>
      </c>
      <c r="C328" s="109">
        <v>7192</v>
      </c>
      <c r="D328" s="108">
        <v>869</v>
      </c>
      <c r="E328" s="82"/>
    </row>
    <row r="329" spans="1:5" x14ac:dyDescent="0.25">
      <c r="A329" s="78" t="s">
        <v>1171</v>
      </c>
      <c r="B329" s="81" t="s">
        <v>812</v>
      </c>
      <c r="C329" s="109">
        <v>0</v>
      </c>
      <c r="D329" s="108">
        <v>0</v>
      </c>
      <c r="E329" s="82"/>
    </row>
    <row r="330" spans="1:5" x14ac:dyDescent="0.25">
      <c r="A330" s="78" t="s">
        <v>1172</v>
      </c>
      <c r="B330" s="81" t="s">
        <v>813</v>
      </c>
      <c r="C330" s="109">
        <v>0</v>
      </c>
      <c r="D330" s="108">
        <v>0</v>
      </c>
      <c r="E330" s="82"/>
    </row>
    <row r="331" spans="1:5" x14ac:dyDescent="0.25">
      <c r="A331" s="78" t="s">
        <v>1173</v>
      </c>
      <c r="B331" s="81" t="s">
        <v>814</v>
      </c>
      <c r="C331" s="109">
        <v>0</v>
      </c>
      <c r="D331" s="108">
        <v>0</v>
      </c>
      <c r="E331" s="82"/>
    </row>
    <row r="332" spans="1:5" x14ac:dyDescent="0.25">
      <c r="A332" s="78" t="s">
        <v>1174</v>
      </c>
      <c r="B332" s="81" t="s">
        <v>815</v>
      </c>
      <c r="C332" s="109">
        <v>0</v>
      </c>
      <c r="D332" s="108">
        <v>0</v>
      </c>
      <c r="E332" s="82"/>
    </row>
    <row r="333" spans="1:5" x14ac:dyDescent="0.25">
      <c r="A333" s="78" t="s">
        <v>1175</v>
      </c>
      <c r="B333" s="81" t="s">
        <v>816</v>
      </c>
      <c r="C333" s="109">
        <v>0</v>
      </c>
      <c r="D333" s="108">
        <v>0</v>
      </c>
      <c r="E333" s="82"/>
    </row>
    <row r="334" spans="1:5" x14ac:dyDescent="0.25">
      <c r="A334" s="78" t="s">
        <v>1176</v>
      </c>
      <c r="B334" s="81" t="s">
        <v>817</v>
      </c>
      <c r="C334" s="109">
        <v>0</v>
      </c>
      <c r="D334" s="108">
        <v>0</v>
      </c>
      <c r="E334" s="82"/>
    </row>
    <row r="335" spans="1:5" x14ac:dyDescent="0.25">
      <c r="A335" s="78" t="s">
        <v>1177</v>
      </c>
      <c r="B335" s="81" t="s">
        <v>818</v>
      </c>
      <c r="C335" s="109">
        <v>0</v>
      </c>
      <c r="D335" s="108">
        <v>0</v>
      </c>
      <c r="E335" s="82"/>
    </row>
    <row r="336" spans="1:5" x14ac:dyDescent="0.25">
      <c r="A336" s="78" t="s">
        <v>1178</v>
      </c>
      <c r="B336" s="81" t="s">
        <v>819</v>
      </c>
      <c r="C336" s="109">
        <v>0</v>
      </c>
      <c r="D336" s="108">
        <v>0</v>
      </c>
      <c r="E336" s="82"/>
    </row>
    <row r="337" spans="1:5" x14ac:dyDescent="0.25">
      <c r="A337" s="78" t="s">
        <v>1179</v>
      </c>
      <c r="B337" s="81" t="s">
        <v>820</v>
      </c>
      <c r="C337" s="109">
        <v>0</v>
      </c>
      <c r="D337" s="108">
        <v>0</v>
      </c>
      <c r="E337" s="82"/>
    </row>
    <row r="338" spans="1:5" ht="30" x14ac:dyDescent="0.25">
      <c r="A338" s="78" t="s">
        <v>1180</v>
      </c>
      <c r="B338" s="81" t="s">
        <v>821</v>
      </c>
      <c r="C338" s="109">
        <v>0</v>
      </c>
      <c r="D338" s="108">
        <v>0</v>
      </c>
      <c r="E338" s="82"/>
    </row>
    <row r="339" spans="1:5" x14ac:dyDescent="0.25">
      <c r="A339" s="78" t="s">
        <v>1181</v>
      </c>
      <c r="B339" s="81" t="s">
        <v>822</v>
      </c>
      <c r="C339" s="109">
        <v>0</v>
      </c>
      <c r="D339" s="108">
        <v>0</v>
      </c>
      <c r="E339" s="82"/>
    </row>
    <row r="340" spans="1:5" x14ac:dyDescent="0.25">
      <c r="A340" s="78" t="s">
        <v>1182</v>
      </c>
      <c r="B340" s="81" t="s">
        <v>823</v>
      </c>
      <c r="C340" s="109">
        <v>0</v>
      </c>
      <c r="D340" s="108">
        <v>0</v>
      </c>
      <c r="E340" s="82"/>
    </row>
    <row r="341" spans="1:5" x14ac:dyDescent="0.25">
      <c r="A341" s="78" t="s">
        <v>1183</v>
      </c>
      <c r="B341" s="81" t="s">
        <v>824</v>
      </c>
      <c r="C341" s="109">
        <v>57</v>
      </c>
      <c r="D341" s="108">
        <v>15956</v>
      </c>
      <c r="E341" s="82"/>
    </row>
    <row r="342" spans="1:5" x14ac:dyDescent="0.25">
      <c r="A342" s="78" t="s">
        <v>1184</v>
      </c>
      <c r="B342" s="81" t="s">
        <v>825</v>
      </c>
      <c r="C342" s="109">
        <v>0</v>
      </c>
      <c r="D342" s="108">
        <v>0</v>
      </c>
      <c r="E342" s="82"/>
    </row>
    <row r="343" spans="1:5" x14ac:dyDescent="0.25">
      <c r="A343" s="78" t="s">
        <v>1185</v>
      </c>
      <c r="B343" s="81" t="s">
        <v>826</v>
      </c>
      <c r="C343" s="109">
        <v>0</v>
      </c>
      <c r="D343" s="108">
        <v>0</v>
      </c>
      <c r="E343" s="82"/>
    </row>
    <row r="344" spans="1:5" x14ac:dyDescent="0.25">
      <c r="A344" s="78" t="s">
        <v>1186</v>
      </c>
      <c r="B344" s="81" t="s">
        <v>827</v>
      </c>
      <c r="C344" s="109">
        <v>0</v>
      </c>
      <c r="D344" s="108">
        <v>0</v>
      </c>
      <c r="E344" s="82"/>
    </row>
    <row r="345" spans="1:5" ht="30" x14ac:dyDescent="0.25">
      <c r="A345" s="78" t="s">
        <v>1187</v>
      </c>
      <c r="B345" s="81" t="s">
        <v>828</v>
      </c>
      <c r="C345" s="109">
        <v>0</v>
      </c>
      <c r="D345" s="108">
        <v>0</v>
      </c>
      <c r="E345" s="82"/>
    </row>
    <row r="346" spans="1:5" x14ac:dyDescent="0.25">
      <c r="A346" s="78" t="s">
        <v>1188</v>
      </c>
      <c r="B346" s="81" t="s">
        <v>829</v>
      </c>
      <c r="C346" s="109">
        <v>0</v>
      </c>
      <c r="D346" s="108">
        <v>0</v>
      </c>
      <c r="E346" s="82"/>
    </row>
    <row r="347" spans="1:5" x14ac:dyDescent="0.25">
      <c r="A347" s="78" t="s">
        <v>1189</v>
      </c>
      <c r="B347" s="81" t="s">
        <v>830</v>
      </c>
      <c r="C347" s="109">
        <v>0</v>
      </c>
      <c r="D347" s="108">
        <v>0</v>
      </c>
      <c r="E347" s="82"/>
    </row>
    <row r="348" spans="1:5" x14ac:dyDescent="0.25">
      <c r="A348" s="78" t="s">
        <v>1190</v>
      </c>
      <c r="B348" s="81" t="s">
        <v>831</v>
      </c>
      <c r="C348" s="109">
        <v>0</v>
      </c>
      <c r="D348" s="108">
        <v>0</v>
      </c>
      <c r="E348" s="82"/>
    </row>
    <row r="349" spans="1:5" x14ac:dyDescent="0.25">
      <c r="A349" s="78" t="s">
        <v>1191</v>
      </c>
      <c r="B349" s="81" t="s">
        <v>832</v>
      </c>
      <c r="C349" s="109">
        <v>0</v>
      </c>
      <c r="D349" s="108">
        <v>0</v>
      </c>
      <c r="E349" s="82"/>
    </row>
    <row r="350" spans="1:5" x14ac:dyDescent="0.25">
      <c r="A350" s="78" t="s">
        <v>1192</v>
      </c>
      <c r="B350" s="81" t="s">
        <v>833</v>
      </c>
      <c r="C350" s="109">
        <v>276</v>
      </c>
      <c r="D350" s="108">
        <v>0</v>
      </c>
      <c r="E350" s="82"/>
    </row>
    <row r="351" spans="1:5" x14ac:dyDescent="0.25">
      <c r="A351" s="78" t="s">
        <v>1193</v>
      </c>
      <c r="B351" s="81" t="s">
        <v>834</v>
      </c>
      <c r="C351" s="86">
        <v>0</v>
      </c>
      <c r="D351" s="108">
        <v>0</v>
      </c>
      <c r="E351" s="82"/>
    </row>
    <row r="352" spans="1:5" x14ac:dyDescent="0.25">
      <c r="A352" s="78" t="s">
        <v>1194</v>
      </c>
      <c r="B352" s="81" t="s">
        <v>835</v>
      </c>
      <c r="C352" s="86">
        <v>0</v>
      </c>
      <c r="D352" s="108">
        <v>0</v>
      </c>
      <c r="E352" s="82"/>
    </row>
    <row r="353" spans="1:5" x14ac:dyDescent="0.25">
      <c r="A353" s="78" t="s">
        <v>1195</v>
      </c>
      <c r="B353" s="81" t="s">
        <v>836</v>
      </c>
      <c r="C353" s="86">
        <v>0</v>
      </c>
      <c r="D353" s="108">
        <v>0</v>
      </c>
      <c r="E353" s="82"/>
    </row>
    <row r="354" spans="1:5" x14ac:dyDescent="0.25">
      <c r="A354" s="78" t="s">
        <v>1196</v>
      </c>
      <c r="B354" s="81" t="s">
        <v>837</v>
      </c>
      <c r="C354" s="86">
        <v>0</v>
      </c>
      <c r="D354" s="108">
        <v>0</v>
      </c>
      <c r="E354" s="82"/>
    </row>
    <row r="355" spans="1:5" x14ac:dyDescent="0.25">
      <c r="A355" s="78" t="s">
        <v>1197</v>
      </c>
      <c r="B355" s="81" t="s">
        <v>838</v>
      </c>
      <c r="C355" s="86">
        <v>0</v>
      </c>
      <c r="D355" s="108">
        <v>0</v>
      </c>
      <c r="E355" s="82"/>
    </row>
    <row r="356" spans="1:5" x14ac:dyDescent="0.25">
      <c r="A356" s="78" t="s">
        <v>1198</v>
      </c>
      <c r="B356" s="81" t="s">
        <v>839</v>
      </c>
      <c r="C356" s="86">
        <v>0</v>
      </c>
      <c r="D356" s="108">
        <v>0</v>
      </c>
      <c r="E356" s="82"/>
    </row>
    <row r="357" spans="1:5" x14ac:dyDescent="0.25">
      <c r="A357" s="78" t="s">
        <v>1199</v>
      </c>
      <c r="B357" s="81" t="s">
        <v>840</v>
      </c>
      <c r="C357" s="86">
        <v>0</v>
      </c>
      <c r="D357" s="108">
        <v>0</v>
      </c>
      <c r="E357" s="82"/>
    </row>
    <row r="358" spans="1:5" x14ac:dyDescent="0.25">
      <c r="A358" s="78" t="s">
        <v>1200</v>
      </c>
      <c r="B358" s="81" t="s">
        <v>841</v>
      </c>
      <c r="C358" s="86">
        <v>10295</v>
      </c>
      <c r="D358" s="108">
        <v>565</v>
      </c>
      <c r="E358" s="82"/>
    </row>
    <row r="359" spans="1:5" x14ac:dyDescent="0.25">
      <c r="A359" s="78" t="s">
        <v>1201</v>
      </c>
      <c r="B359" s="81" t="s">
        <v>842</v>
      </c>
      <c r="C359" s="86">
        <v>0</v>
      </c>
      <c r="D359" s="82">
        <v>0</v>
      </c>
      <c r="E359" s="82"/>
    </row>
    <row r="360" spans="1:5" x14ac:dyDescent="0.25">
      <c r="A360" s="78" t="s">
        <v>1202</v>
      </c>
      <c r="B360" s="81" t="s">
        <v>843</v>
      </c>
      <c r="C360" s="86">
        <v>0</v>
      </c>
      <c r="D360" s="82">
        <v>0</v>
      </c>
      <c r="E360" s="82"/>
    </row>
    <row r="361" spans="1:5" x14ac:dyDescent="0.25">
      <c r="A361" s="78" t="s">
        <v>1203</v>
      </c>
      <c r="B361" s="81" t="s">
        <v>844</v>
      </c>
      <c r="C361" s="86">
        <v>0</v>
      </c>
      <c r="D361" s="82">
        <v>0</v>
      </c>
      <c r="E361" s="82"/>
    </row>
    <row r="362" spans="1:5" x14ac:dyDescent="0.25">
      <c r="A362" s="78" t="s">
        <v>1204</v>
      </c>
      <c r="B362" s="81" t="s">
        <v>845</v>
      </c>
      <c r="C362" s="86">
        <v>0</v>
      </c>
      <c r="D362" s="82">
        <v>0</v>
      </c>
      <c r="E362" s="82"/>
    </row>
    <row r="363" spans="1:5" x14ac:dyDescent="0.25">
      <c r="A363" s="78" t="s">
        <v>1205</v>
      </c>
      <c r="B363" s="83" t="s">
        <v>846</v>
      </c>
      <c r="C363" s="86">
        <v>0</v>
      </c>
      <c r="D363" s="82">
        <v>0</v>
      </c>
      <c r="E363" s="82"/>
    </row>
    <row r="364" spans="1:5" x14ac:dyDescent="0.25">
      <c r="A364" s="78" t="s">
        <v>1206</v>
      </c>
      <c r="B364" s="83" t="s">
        <v>847</v>
      </c>
      <c r="C364" s="86">
        <v>0</v>
      </c>
      <c r="D364" s="82">
        <v>0</v>
      </c>
      <c r="E364" s="82"/>
    </row>
    <row r="365" spans="1:5" x14ac:dyDescent="0.25">
      <c r="A365" s="78" t="s">
        <v>1207</v>
      </c>
      <c r="B365" s="83" t="s">
        <v>848</v>
      </c>
      <c r="C365" s="86">
        <v>0</v>
      </c>
      <c r="D365" s="82">
        <v>0</v>
      </c>
      <c r="E365" s="82"/>
    </row>
    <row r="366" spans="1:5" x14ac:dyDescent="0.25">
      <c r="A366" s="78" t="s">
        <v>1208</v>
      </c>
      <c r="B366" s="83" t="s">
        <v>849</v>
      </c>
      <c r="C366" s="86">
        <v>0</v>
      </c>
      <c r="D366" s="82">
        <v>0</v>
      </c>
      <c r="E366" s="82"/>
    </row>
    <row r="367" spans="1:5" x14ac:dyDescent="0.25">
      <c r="A367" s="78" t="s">
        <v>1209</v>
      </c>
      <c r="B367" s="83" t="s">
        <v>850</v>
      </c>
      <c r="C367" s="86">
        <v>0</v>
      </c>
      <c r="D367" s="82">
        <v>0</v>
      </c>
      <c r="E367" s="82"/>
    </row>
    <row r="368" spans="1:5" x14ac:dyDescent="0.25">
      <c r="A368" s="78" t="s">
        <v>1210</v>
      </c>
      <c r="B368" s="83" t="s">
        <v>851</v>
      </c>
      <c r="C368" s="86">
        <v>0</v>
      </c>
      <c r="D368" s="82">
        <v>0</v>
      </c>
      <c r="E368" s="82"/>
    </row>
    <row r="369" spans="1:5" x14ac:dyDescent="0.25">
      <c r="A369" s="78" t="s">
        <v>1211</v>
      </c>
      <c r="B369" s="83" t="s">
        <v>852</v>
      </c>
      <c r="C369" s="86">
        <v>0</v>
      </c>
      <c r="D369" s="82">
        <v>0</v>
      </c>
      <c r="E369" s="82"/>
    </row>
    <row r="370" spans="1:5" x14ac:dyDescent="0.25">
      <c r="A370" s="78" t="s">
        <v>1212</v>
      </c>
      <c r="B370" s="83" t="s">
        <v>853</v>
      </c>
      <c r="C370" s="86">
        <v>0</v>
      </c>
      <c r="D370" s="82">
        <v>0</v>
      </c>
      <c r="E370" s="82"/>
    </row>
    <row r="371" spans="1:5" x14ac:dyDescent="0.25">
      <c r="A371" s="78" t="s">
        <v>1213</v>
      </c>
      <c r="B371" s="83" t="s">
        <v>854</v>
      </c>
      <c r="C371" s="86">
        <v>0</v>
      </c>
      <c r="D371" s="82">
        <v>0</v>
      </c>
      <c r="E371" s="82"/>
    </row>
    <row r="372" spans="1:5" x14ac:dyDescent="0.25">
      <c r="A372" s="78" t="s">
        <v>1214</v>
      </c>
      <c r="B372" s="83" t="s">
        <v>855</v>
      </c>
      <c r="C372" s="86">
        <v>0</v>
      </c>
      <c r="D372" s="82">
        <v>0</v>
      </c>
      <c r="E372" s="82"/>
    </row>
    <row r="373" spans="1:5" x14ac:dyDescent="0.25">
      <c r="A373" s="78" t="s">
        <v>1215</v>
      </c>
      <c r="B373" s="83" t="s">
        <v>856</v>
      </c>
      <c r="C373" s="86">
        <v>0</v>
      </c>
      <c r="D373" s="82">
        <v>0</v>
      </c>
      <c r="E373" s="82"/>
    </row>
    <row r="374" spans="1:5" x14ac:dyDescent="0.25">
      <c r="A374" s="78" t="s">
        <v>1216</v>
      </c>
      <c r="B374" s="83" t="s">
        <v>857</v>
      </c>
      <c r="C374" s="86">
        <v>0</v>
      </c>
      <c r="D374" s="82">
        <v>0</v>
      </c>
      <c r="E374" s="82"/>
    </row>
    <row r="375" spans="1:5" x14ac:dyDescent="0.25">
      <c r="A375" s="78" t="s">
        <v>1217</v>
      </c>
      <c r="B375" s="83" t="s">
        <v>858</v>
      </c>
      <c r="C375" s="86">
        <v>0</v>
      </c>
      <c r="D375" s="82">
        <v>0</v>
      </c>
      <c r="E375" s="82"/>
    </row>
    <row r="376" spans="1:5" x14ac:dyDescent="0.25">
      <c r="A376" s="78" t="s">
        <v>1218</v>
      </c>
      <c r="B376" s="83" t="s">
        <v>859</v>
      </c>
      <c r="C376" s="86">
        <v>0</v>
      </c>
      <c r="D376" s="82">
        <v>0</v>
      </c>
      <c r="E376" s="82"/>
    </row>
    <row r="377" spans="1:5" x14ac:dyDescent="0.25">
      <c r="A377" s="78" t="s">
        <v>1219</v>
      </c>
      <c r="B377" s="84" t="s">
        <v>860</v>
      </c>
      <c r="C377" s="86">
        <v>0</v>
      </c>
      <c r="D377" s="82">
        <v>0</v>
      </c>
      <c r="E377" s="82"/>
    </row>
    <row r="378" spans="1:5" x14ac:dyDescent="0.25">
      <c r="A378" s="78" t="s">
        <v>1220</v>
      </c>
      <c r="B378" s="84" t="s">
        <v>861</v>
      </c>
      <c r="C378" s="86">
        <v>0</v>
      </c>
      <c r="D378" s="82">
        <v>0</v>
      </c>
      <c r="E378" s="82"/>
    </row>
    <row r="379" spans="1:5" x14ac:dyDescent="0.25">
      <c r="A379" s="78" t="s">
        <v>1221</v>
      </c>
      <c r="B379" s="84" t="s">
        <v>862</v>
      </c>
      <c r="C379" s="86">
        <v>0</v>
      </c>
      <c r="D379" s="82">
        <v>0</v>
      </c>
      <c r="E379" s="82"/>
    </row>
    <row r="380" spans="1:5" x14ac:dyDescent="0.25">
      <c r="A380" s="78" t="s">
        <v>1222</v>
      </c>
      <c r="B380" s="84" t="s">
        <v>863</v>
      </c>
      <c r="C380" s="86">
        <v>0</v>
      </c>
      <c r="D380" s="82">
        <v>0</v>
      </c>
      <c r="E380" s="82"/>
    </row>
    <row r="381" spans="1:5" x14ac:dyDescent="0.25">
      <c r="A381" s="78" t="s">
        <v>1223</v>
      </c>
      <c r="B381" s="84" t="s">
        <v>540</v>
      </c>
      <c r="C381" s="86">
        <v>0</v>
      </c>
      <c r="D381" s="82">
        <v>0</v>
      </c>
      <c r="E381" s="82"/>
    </row>
    <row r="382" spans="1:5" x14ac:dyDescent="0.25">
      <c r="A382" s="78" t="s">
        <v>1224</v>
      </c>
      <c r="B382" s="84" t="s">
        <v>864</v>
      </c>
      <c r="C382" s="86">
        <v>0</v>
      </c>
      <c r="D382" s="82">
        <v>0</v>
      </c>
      <c r="E382" s="82"/>
    </row>
    <row r="383" spans="1:5" x14ac:dyDescent="0.25">
      <c r="A383" s="78" t="s">
        <v>1225</v>
      </c>
      <c r="B383" s="84" t="s">
        <v>865</v>
      </c>
      <c r="C383" s="86">
        <v>0</v>
      </c>
      <c r="D383" s="82">
        <v>0</v>
      </c>
      <c r="E383" s="82"/>
    </row>
    <row r="384" spans="1:5" x14ac:dyDescent="0.25">
      <c r="A384" s="78" t="s">
        <v>1226</v>
      </c>
      <c r="B384" s="84" t="s">
        <v>866</v>
      </c>
      <c r="C384" s="86">
        <v>0</v>
      </c>
      <c r="D384" s="82">
        <v>0</v>
      </c>
      <c r="E384" s="82"/>
    </row>
    <row r="385" spans="1:5" x14ac:dyDescent="0.25">
      <c r="A385" s="78" t="s">
        <v>1227</v>
      </c>
      <c r="B385" s="84" t="s">
        <v>867</v>
      </c>
      <c r="C385" s="86">
        <v>0</v>
      </c>
      <c r="D385" s="82">
        <v>0</v>
      </c>
      <c r="E385" s="82"/>
    </row>
    <row r="386" spans="1:5" x14ac:dyDescent="0.25">
      <c r="A386" s="78" t="s">
        <v>1228</v>
      </c>
      <c r="B386" s="84" t="s">
        <v>868</v>
      </c>
      <c r="C386" s="86">
        <v>0</v>
      </c>
      <c r="D386" s="82">
        <v>0</v>
      </c>
      <c r="E386" s="82"/>
    </row>
    <row r="387" spans="1:5" x14ac:dyDescent="0.25">
      <c r="A387" s="78" t="s">
        <v>1229</v>
      </c>
      <c r="B387" s="84" t="s">
        <v>869</v>
      </c>
      <c r="C387" s="86">
        <v>0</v>
      </c>
      <c r="D387" s="82">
        <v>0</v>
      </c>
      <c r="E387" s="82"/>
    </row>
    <row r="388" spans="1:5" x14ac:dyDescent="0.25">
      <c r="A388" s="78" t="s">
        <v>1230</v>
      </c>
      <c r="B388" s="84" t="s">
        <v>870</v>
      </c>
      <c r="C388" s="86">
        <v>0</v>
      </c>
      <c r="D388" s="82">
        <v>0</v>
      </c>
      <c r="E388" s="82"/>
    </row>
    <row r="389" spans="1:5" x14ac:dyDescent="0.25">
      <c r="A389" s="78" t="s">
        <v>1231</v>
      </c>
      <c r="B389" s="84" t="s">
        <v>871</v>
      </c>
      <c r="C389" s="86">
        <v>0</v>
      </c>
      <c r="D389" s="82">
        <v>0</v>
      </c>
      <c r="E389" s="82"/>
    </row>
    <row r="390" spans="1:5" x14ac:dyDescent="0.25">
      <c r="A390" s="78" t="s">
        <v>1232</v>
      </c>
      <c r="B390" s="84" t="s">
        <v>721</v>
      </c>
      <c r="C390" s="86">
        <v>0</v>
      </c>
      <c r="D390" s="82">
        <v>0</v>
      </c>
      <c r="E390" s="82"/>
    </row>
    <row r="391" spans="1:5" x14ac:dyDescent="0.25">
      <c r="A391" s="78" t="s">
        <v>1233</v>
      </c>
      <c r="B391" s="84" t="s">
        <v>872</v>
      </c>
      <c r="C391" s="86">
        <v>0</v>
      </c>
      <c r="D391" s="82">
        <v>0</v>
      </c>
      <c r="E391" s="82"/>
    </row>
    <row r="392" spans="1:5" x14ac:dyDescent="0.25">
      <c r="A392" s="78" t="s">
        <v>1234</v>
      </c>
      <c r="B392" s="84" t="s">
        <v>873</v>
      </c>
      <c r="C392" s="86">
        <v>0</v>
      </c>
      <c r="D392" s="82">
        <v>0</v>
      </c>
      <c r="E392" s="82"/>
    </row>
    <row r="393" spans="1:5" x14ac:dyDescent="0.25">
      <c r="A393" s="78" t="s">
        <v>1235</v>
      </c>
      <c r="B393" s="84" t="s">
        <v>874</v>
      </c>
      <c r="C393" s="86">
        <v>0</v>
      </c>
      <c r="D393" s="82">
        <v>0</v>
      </c>
      <c r="E393" s="82"/>
    </row>
    <row r="394" spans="1:5" x14ac:dyDescent="0.25">
      <c r="A394" s="78" t="s">
        <v>1236</v>
      </c>
      <c r="B394" s="84" t="s">
        <v>875</v>
      </c>
      <c r="C394" s="86">
        <v>0</v>
      </c>
      <c r="D394" s="82">
        <v>0</v>
      </c>
      <c r="E394" s="82"/>
    </row>
    <row r="395" spans="1:5" x14ac:dyDescent="0.25">
      <c r="A395" s="78" t="s">
        <v>1237</v>
      </c>
      <c r="B395" s="84" t="s">
        <v>876</v>
      </c>
      <c r="C395" s="86">
        <v>0</v>
      </c>
      <c r="D395" s="82">
        <v>0</v>
      </c>
      <c r="E395" s="82"/>
    </row>
    <row r="396" spans="1:5" x14ac:dyDescent="0.25">
      <c r="A396" s="78" t="s">
        <v>1238</v>
      </c>
      <c r="B396" s="84" t="s">
        <v>874</v>
      </c>
      <c r="C396" s="86">
        <v>0</v>
      </c>
      <c r="D396" s="82">
        <v>0</v>
      </c>
      <c r="E396" s="82"/>
    </row>
    <row r="397" spans="1:5" x14ac:dyDescent="0.25">
      <c r="A397" s="78" t="s">
        <v>1239</v>
      </c>
      <c r="B397" s="84" t="s">
        <v>877</v>
      </c>
      <c r="C397" s="86">
        <v>0</v>
      </c>
      <c r="D397" s="82">
        <v>0</v>
      </c>
      <c r="E397" s="82"/>
    </row>
    <row r="398" spans="1:5" x14ac:dyDescent="0.25">
      <c r="A398" s="78" t="s">
        <v>1240</v>
      </c>
      <c r="B398" s="84" t="s">
        <v>878</v>
      </c>
      <c r="C398" s="86">
        <v>0</v>
      </c>
      <c r="D398" s="82">
        <v>0</v>
      </c>
      <c r="E398" s="82"/>
    </row>
    <row r="399" spans="1:5" x14ac:dyDescent="0.25">
      <c r="A399" s="78" t="s">
        <v>1241</v>
      </c>
      <c r="B399" s="84" t="s">
        <v>879</v>
      </c>
      <c r="C399" s="86">
        <v>0</v>
      </c>
      <c r="D399" s="82">
        <v>0</v>
      </c>
      <c r="E399" s="82"/>
    </row>
    <row r="400" spans="1:5" x14ac:dyDescent="0.25">
      <c r="A400" s="78" t="s">
        <v>1242</v>
      </c>
      <c r="B400" s="84" t="s">
        <v>880</v>
      </c>
      <c r="C400" s="86">
        <v>0</v>
      </c>
      <c r="D400" s="82">
        <v>0</v>
      </c>
      <c r="E400" s="82"/>
    </row>
    <row r="401" spans="1:5" x14ac:dyDescent="0.25">
      <c r="A401" s="78" t="s">
        <v>1243</v>
      </c>
      <c r="B401" s="84" t="s">
        <v>881</v>
      </c>
      <c r="C401" s="86">
        <v>0</v>
      </c>
      <c r="D401" s="82">
        <v>0</v>
      </c>
      <c r="E401" s="82"/>
    </row>
    <row r="402" spans="1:5" x14ac:dyDescent="0.25">
      <c r="A402" s="78" t="s">
        <v>1244</v>
      </c>
      <c r="B402" s="84" t="s">
        <v>882</v>
      </c>
      <c r="C402" s="86">
        <v>0</v>
      </c>
      <c r="D402" s="82">
        <v>0</v>
      </c>
      <c r="E402" s="82"/>
    </row>
    <row r="403" spans="1:5" x14ac:dyDescent="0.25">
      <c r="A403" s="78" t="s">
        <v>1245</v>
      </c>
      <c r="B403" s="84" t="s">
        <v>883</v>
      </c>
      <c r="C403" s="86">
        <v>0</v>
      </c>
      <c r="D403" s="82">
        <v>0</v>
      </c>
      <c r="E403" s="82"/>
    </row>
  </sheetData>
  <autoFilter ref="A1:E403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2"/>
  <sheetViews>
    <sheetView workbookViewId="0">
      <selection activeCell="E8" sqref="E8"/>
    </sheetView>
  </sheetViews>
  <sheetFormatPr defaultRowHeight="15" x14ac:dyDescent="0.25"/>
  <cols>
    <col min="1" max="1" width="10.7109375" customWidth="1"/>
    <col min="2" max="3" width="22.140625" style="140" bestFit="1" customWidth="1"/>
    <col min="4" max="5" width="21" bestFit="1" customWidth="1"/>
    <col min="7" max="7" width="15" bestFit="1" customWidth="1"/>
  </cols>
  <sheetData>
    <row r="1" spans="1:47" s="130" customFormat="1" x14ac:dyDescent="0.25">
      <c r="A1" s="252"/>
      <c r="B1" s="253"/>
      <c r="C1" s="253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</row>
    <row r="2" spans="1:47" s="130" customFormat="1" x14ac:dyDescent="0.25">
      <c r="A2" s="252"/>
      <c r="B2" s="256">
        <v>2014</v>
      </c>
      <c r="C2" s="256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</row>
    <row r="3" spans="1:47" s="133" customFormat="1" x14ac:dyDescent="0.25">
      <c r="A3" s="254" t="s">
        <v>885</v>
      </c>
      <c r="B3" s="255" t="s">
        <v>1257</v>
      </c>
      <c r="C3" s="255" t="s">
        <v>1258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x14ac:dyDescent="0.25">
      <c r="A4" s="134" t="s">
        <v>1259</v>
      </c>
      <c r="B4" s="135"/>
      <c r="C4" s="135"/>
    </row>
    <row r="5" spans="1:47" x14ac:dyDescent="0.25">
      <c r="A5" s="134" t="s">
        <v>1260</v>
      </c>
      <c r="B5" s="135"/>
      <c r="C5" s="135"/>
    </row>
    <row r="6" spans="1:47" x14ac:dyDescent="0.25">
      <c r="A6" s="134" t="s">
        <v>1261</v>
      </c>
      <c r="B6" s="135"/>
      <c r="C6" s="135"/>
    </row>
    <row r="7" spans="1:47" x14ac:dyDescent="0.25">
      <c r="A7" s="134" t="s">
        <v>1262</v>
      </c>
      <c r="B7" s="135"/>
      <c r="C7" s="135"/>
    </row>
    <row r="8" spans="1:47" x14ac:dyDescent="0.25">
      <c r="A8" s="136" t="s">
        <v>1263</v>
      </c>
      <c r="B8" s="137"/>
      <c r="C8" s="137">
        <v>222457.51</v>
      </c>
    </row>
    <row r="9" spans="1:47" x14ac:dyDescent="0.25">
      <c r="A9" s="134" t="s">
        <v>1264</v>
      </c>
      <c r="B9" s="135"/>
      <c r="C9" s="135">
        <v>896940.47</v>
      </c>
    </row>
    <row r="10" spans="1:47" x14ac:dyDescent="0.25">
      <c r="A10" s="134" t="s">
        <v>1265</v>
      </c>
      <c r="B10" s="135"/>
      <c r="C10" s="135">
        <v>20833.330000000002</v>
      </c>
    </row>
    <row r="11" spans="1:47" x14ac:dyDescent="0.25">
      <c r="A11" s="134" t="s">
        <v>1266</v>
      </c>
      <c r="B11" s="135"/>
      <c r="C11" s="135">
        <v>17460</v>
      </c>
    </row>
    <row r="12" spans="1:47" x14ac:dyDescent="0.25">
      <c r="A12" s="134" t="s">
        <v>1267</v>
      </c>
      <c r="B12" s="135">
        <v>159800</v>
      </c>
      <c r="C12" s="135">
        <v>137800</v>
      </c>
      <c r="D12" s="138"/>
    </row>
    <row r="13" spans="1:47" x14ac:dyDescent="0.25">
      <c r="A13" s="136" t="s">
        <v>1268</v>
      </c>
      <c r="B13" s="137">
        <v>-111544.47</v>
      </c>
      <c r="C13" s="137"/>
    </row>
    <row r="14" spans="1:47" x14ac:dyDescent="0.25">
      <c r="A14" s="136" t="s">
        <v>1269</v>
      </c>
      <c r="B14" s="139">
        <v>0</v>
      </c>
      <c r="C14" s="139">
        <v>0</v>
      </c>
    </row>
    <row r="15" spans="1:47" x14ac:dyDescent="0.25">
      <c r="A15" s="134" t="s">
        <v>1270</v>
      </c>
      <c r="B15" s="139">
        <v>0</v>
      </c>
      <c r="C15" s="139">
        <v>0</v>
      </c>
    </row>
    <row r="16" spans="1:47" x14ac:dyDescent="0.25">
      <c r="A16" s="134" t="s">
        <v>1271</v>
      </c>
      <c r="B16" s="139">
        <v>0</v>
      </c>
      <c r="C16" s="139">
        <v>0</v>
      </c>
    </row>
    <row r="17" spans="1:7" x14ac:dyDescent="0.25">
      <c r="A17" s="134" t="s">
        <v>1272</v>
      </c>
      <c r="B17" s="135">
        <v>2957210026.46</v>
      </c>
      <c r="C17" s="135">
        <v>2942223740.8600001</v>
      </c>
    </row>
    <row r="18" spans="1:7" x14ac:dyDescent="0.25">
      <c r="A18" s="134" t="s">
        <v>1273</v>
      </c>
      <c r="B18" s="135"/>
      <c r="C18" s="135">
        <v>20000</v>
      </c>
    </row>
    <row r="19" spans="1:7" x14ac:dyDescent="0.25">
      <c r="A19" s="134" t="s">
        <v>1273</v>
      </c>
      <c r="B19" s="135"/>
      <c r="C19" s="135">
        <v>56419.23</v>
      </c>
    </row>
    <row r="20" spans="1:7" x14ac:dyDescent="0.25">
      <c r="A20" s="134" t="s">
        <v>1273</v>
      </c>
      <c r="B20" s="135"/>
      <c r="C20" s="135"/>
    </row>
    <row r="21" spans="1:7" x14ac:dyDescent="0.25">
      <c r="A21" s="134" t="s">
        <v>1273</v>
      </c>
      <c r="B21" s="135"/>
      <c r="C21" s="135"/>
    </row>
    <row r="22" spans="1:7" x14ac:dyDescent="0.25">
      <c r="A22" s="134" t="s">
        <v>1273</v>
      </c>
      <c r="B22" s="135"/>
      <c r="C22" s="135">
        <v>20963.87</v>
      </c>
    </row>
    <row r="23" spans="1:7" x14ac:dyDescent="0.25">
      <c r="A23" s="136" t="s">
        <v>1274</v>
      </c>
      <c r="B23" s="137">
        <v>17442380.039999999</v>
      </c>
      <c r="C23" s="137"/>
    </row>
    <row r="24" spans="1:7" x14ac:dyDescent="0.25">
      <c r="A24" s="134" t="s">
        <v>1274</v>
      </c>
      <c r="B24" s="135">
        <v>28001.85</v>
      </c>
      <c r="C24" s="135"/>
    </row>
    <row r="25" spans="1:7" x14ac:dyDescent="0.25">
      <c r="A25" s="134" t="s">
        <v>1274</v>
      </c>
      <c r="B25" s="135">
        <v>92448303.890000001</v>
      </c>
      <c r="C25" s="135">
        <v>103309188.02</v>
      </c>
    </row>
    <row r="26" spans="1:7" x14ac:dyDescent="0.25">
      <c r="A26" s="134" t="s">
        <v>1274</v>
      </c>
      <c r="B26" s="135">
        <v>862508.37</v>
      </c>
      <c r="C26" s="135"/>
    </row>
    <row r="27" spans="1:7" x14ac:dyDescent="0.25">
      <c r="A27" s="134" t="s">
        <v>1274</v>
      </c>
      <c r="B27" s="135">
        <v>246828.72</v>
      </c>
      <c r="C27" s="135">
        <v>34787222.149999999</v>
      </c>
    </row>
    <row r="28" spans="1:7" x14ac:dyDescent="0.25">
      <c r="A28" s="136" t="s">
        <v>1274</v>
      </c>
      <c r="B28" s="137"/>
      <c r="C28" s="137"/>
    </row>
    <row r="29" spans="1:7" x14ac:dyDescent="0.25">
      <c r="A29" s="134" t="s">
        <v>1274</v>
      </c>
      <c r="B29" s="135">
        <v>7658.74</v>
      </c>
      <c r="C29" s="135"/>
    </row>
    <row r="30" spans="1:7" x14ac:dyDescent="0.25">
      <c r="A30" s="134" t="s">
        <v>1274</v>
      </c>
      <c r="B30" s="135">
        <v>159888.73000000001</v>
      </c>
      <c r="C30" s="135"/>
    </row>
    <row r="31" spans="1:7" x14ac:dyDescent="0.25">
      <c r="A31" s="134" t="s">
        <v>1274</v>
      </c>
      <c r="B31" s="135"/>
      <c r="C31" s="135"/>
    </row>
    <row r="32" spans="1:7" x14ac:dyDescent="0.25">
      <c r="A32" s="134" t="s">
        <v>1274</v>
      </c>
      <c r="B32" s="135">
        <v>43828.03</v>
      </c>
      <c r="C32" s="135"/>
      <c r="D32" s="138">
        <f>SUM(B18:B32)</f>
        <v>111239398.37</v>
      </c>
      <c r="E32" s="138">
        <f>SUM(C18:C32)</f>
        <v>138193793.26999998</v>
      </c>
      <c r="G32" s="148">
        <f>(E32-D32)/1000</f>
        <v>26954.394899999977</v>
      </c>
    </row>
    <row r="33" spans="1:3" x14ac:dyDescent="0.25">
      <c r="A33" s="136" t="s">
        <v>1275</v>
      </c>
      <c r="B33" s="137">
        <v>59395413.399999999</v>
      </c>
      <c r="C33" s="137">
        <v>59395413.399999999</v>
      </c>
    </row>
    <row r="34" spans="1:3" x14ac:dyDescent="0.25">
      <c r="A34" s="134" t="s">
        <v>1275</v>
      </c>
      <c r="B34" s="135">
        <v>20717.14</v>
      </c>
      <c r="C34" s="135"/>
    </row>
    <row r="35" spans="1:3" x14ac:dyDescent="0.25">
      <c r="A35" s="134" t="s">
        <v>1275</v>
      </c>
      <c r="B35" s="135">
        <v>9726.9500000000007</v>
      </c>
      <c r="C35" s="135"/>
    </row>
    <row r="36" spans="1:3" x14ac:dyDescent="0.25">
      <c r="A36" s="134" t="s">
        <v>1275</v>
      </c>
      <c r="B36" s="135">
        <v>65152313.549999997</v>
      </c>
      <c r="C36" s="135">
        <v>65152313.549999997</v>
      </c>
    </row>
    <row r="37" spans="1:3" x14ac:dyDescent="0.25">
      <c r="A37" s="134" t="s">
        <v>1275</v>
      </c>
      <c r="B37" s="135">
        <v>6637978.29</v>
      </c>
      <c r="C37" s="135">
        <v>6637978.29</v>
      </c>
    </row>
    <row r="38" spans="1:3" x14ac:dyDescent="0.25">
      <c r="A38" s="136" t="s">
        <v>1275</v>
      </c>
      <c r="B38" s="137">
        <v>205617.36</v>
      </c>
      <c r="C38" s="137">
        <v>27289813.489999998</v>
      </c>
    </row>
    <row r="39" spans="1:3" x14ac:dyDescent="0.25">
      <c r="A39" s="134" t="s">
        <v>1275</v>
      </c>
      <c r="B39" s="135">
        <v>469318.2</v>
      </c>
      <c r="C39" s="135"/>
    </row>
    <row r="40" spans="1:3" x14ac:dyDescent="0.25">
      <c r="A40" s="134" t="s">
        <v>1275</v>
      </c>
      <c r="B40" s="135">
        <v>930163.65</v>
      </c>
      <c r="C40" s="135">
        <v>930163.65</v>
      </c>
    </row>
    <row r="41" spans="1:3" x14ac:dyDescent="0.25">
      <c r="A41" s="134" t="s">
        <v>1276</v>
      </c>
      <c r="B41" s="135">
        <v>116387615.41</v>
      </c>
      <c r="C41" s="135">
        <v>116387615.41</v>
      </c>
    </row>
    <row r="42" spans="1:3" x14ac:dyDescent="0.25">
      <c r="A42" s="134" t="s">
        <v>1276</v>
      </c>
      <c r="B42" s="135">
        <v>447867.55</v>
      </c>
      <c r="C42" s="135">
        <v>58102.91</v>
      </c>
    </row>
    <row r="43" spans="1:3" x14ac:dyDescent="0.25">
      <c r="A43" s="136" t="s">
        <v>1276</v>
      </c>
      <c r="B43" s="137">
        <v>19414.23</v>
      </c>
      <c r="C43" s="137"/>
    </row>
    <row r="44" spans="1:3" x14ac:dyDescent="0.25">
      <c r="A44" s="134" t="s">
        <v>1276</v>
      </c>
      <c r="B44" s="135">
        <v>14403.34</v>
      </c>
      <c r="C44" s="135"/>
    </row>
    <row r="45" spans="1:3" x14ac:dyDescent="0.25">
      <c r="A45" s="134" t="s">
        <v>1276</v>
      </c>
      <c r="B45" s="135">
        <v>15900268.310000001</v>
      </c>
      <c r="C45" s="135">
        <v>15900268.310000001</v>
      </c>
    </row>
    <row r="46" spans="1:3" x14ac:dyDescent="0.25">
      <c r="A46" s="134" t="s">
        <v>1276</v>
      </c>
      <c r="B46" s="135">
        <v>450339603.89999998</v>
      </c>
      <c r="C46" s="135">
        <v>450339603.89999998</v>
      </c>
    </row>
    <row r="47" spans="1:3" x14ac:dyDescent="0.25">
      <c r="A47" s="134" t="s">
        <v>1276</v>
      </c>
      <c r="B47" s="135">
        <v>1595494415</v>
      </c>
      <c r="C47" s="135">
        <v>1703216565.9400001</v>
      </c>
    </row>
    <row r="48" spans="1:3" x14ac:dyDescent="0.25">
      <c r="A48" s="136" t="s">
        <v>1276</v>
      </c>
      <c r="B48" s="137">
        <v>32155391.18</v>
      </c>
      <c r="C48" s="137">
        <v>32155391.18</v>
      </c>
    </row>
    <row r="49" spans="1:3" x14ac:dyDescent="0.25">
      <c r="A49" s="134" t="s">
        <v>1276</v>
      </c>
      <c r="B49" s="135">
        <v>40071556.710000001</v>
      </c>
      <c r="C49" s="135"/>
    </row>
    <row r="50" spans="1:3" x14ac:dyDescent="0.25">
      <c r="A50" s="134" t="s">
        <v>1276</v>
      </c>
      <c r="B50" s="135">
        <v>3052.87</v>
      </c>
      <c r="C50" s="135"/>
    </row>
    <row r="51" spans="1:3" x14ac:dyDescent="0.25">
      <c r="A51" s="134" t="s">
        <v>1276</v>
      </c>
      <c r="B51" s="135">
        <v>710625301.11000001</v>
      </c>
      <c r="C51" s="135">
        <v>651334902.66999996</v>
      </c>
    </row>
    <row r="52" spans="1:3" x14ac:dyDescent="0.25">
      <c r="A52" s="134" t="s">
        <v>1277</v>
      </c>
      <c r="B52" s="135">
        <v>50102.400000000001</v>
      </c>
      <c r="C52" s="135">
        <v>50102.400000000001</v>
      </c>
    </row>
    <row r="53" spans="1:3" x14ac:dyDescent="0.25">
      <c r="A53" s="136" t="s">
        <v>1278</v>
      </c>
      <c r="B53" s="137">
        <v>520404.91</v>
      </c>
      <c r="C53" s="137">
        <v>520404.91</v>
      </c>
    </row>
    <row r="54" spans="1:3" x14ac:dyDescent="0.25">
      <c r="A54" s="134" t="s">
        <v>1279</v>
      </c>
      <c r="B54" s="135">
        <v>745438</v>
      </c>
      <c r="C54" s="135">
        <v>745624</v>
      </c>
    </row>
    <row r="55" spans="1:3" x14ac:dyDescent="0.25">
      <c r="A55" s="134" t="s">
        <v>1280</v>
      </c>
      <c r="B55" s="135">
        <v>8999984.0099999998</v>
      </c>
      <c r="C55" s="135">
        <v>9082583.0800000001</v>
      </c>
    </row>
    <row r="56" spans="1:3" x14ac:dyDescent="0.25">
      <c r="A56" s="134" t="s">
        <v>1281</v>
      </c>
      <c r="B56" s="135">
        <v>261956862.34999999</v>
      </c>
      <c r="C56" s="135">
        <v>262250406.91999999</v>
      </c>
    </row>
    <row r="57" spans="1:3" x14ac:dyDescent="0.25">
      <c r="A57" s="134" t="s">
        <v>1282</v>
      </c>
      <c r="B57" s="135">
        <v>2302394.9700000002</v>
      </c>
      <c r="C57" s="135">
        <v>2381065.5499999998</v>
      </c>
    </row>
    <row r="58" spans="1:3" x14ac:dyDescent="0.25">
      <c r="A58" s="136" t="s">
        <v>1283</v>
      </c>
      <c r="B58" s="137">
        <v>260710072.08000001</v>
      </c>
      <c r="C58" s="137">
        <v>260710072.08000001</v>
      </c>
    </row>
    <row r="59" spans="1:3" x14ac:dyDescent="0.25">
      <c r="A59" s="134" t="s">
        <v>1284</v>
      </c>
      <c r="B59" s="135">
        <v>9308417.3100000005</v>
      </c>
      <c r="C59" s="135">
        <v>9308417.3100000005</v>
      </c>
    </row>
    <row r="60" spans="1:3" x14ac:dyDescent="0.25">
      <c r="A60" s="134" t="s">
        <v>1285</v>
      </c>
      <c r="B60" s="135">
        <v>48230.96</v>
      </c>
      <c r="C60" s="135">
        <v>48230.96</v>
      </c>
    </row>
    <row r="61" spans="1:3" x14ac:dyDescent="0.25">
      <c r="A61" s="134" t="s">
        <v>1286</v>
      </c>
      <c r="B61" s="135">
        <v>2760994.97</v>
      </c>
      <c r="C61" s="135">
        <v>2760994.97</v>
      </c>
    </row>
    <row r="62" spans="1:3" x14ac:dyDescent="0.25">
      <c r="A62" s="134" t="s">
        <v>1287</v>
      </c>
      <c r="B62" s="135">
        <v>57673.3</v>
      </c>
      <c r="C62" s="135">
        <v>57673.3</v>
      </c>
    </row>
    <row r="63" spans="1:3" x14ac:dyDescent="0.25">
      <c r="A63" s="136" t="s">
        <v>1288</v>
      </c>
      <c r="B63" s="137">
        <v>65152313.549999997</v>
      </c>
      <c r="C63" s="137">
        <v>65152313.549999997</v>
      </c>
    </row>
    <row r="64" spans="1:3" x14ac:dyDescent="0.25">
      <c r="A64" s="134" t="s">
        <v>1288</v>
      </c>
      <c r="B64" s="135">
        <v>8208418.4500000002</v>
      </c>
      <c r="C64" s="135">
        <v>8208418.4500000002</v>
      </c>
    </row>
    <row r="65" spans="1:3" x14ac:dyDescent="0.25">
      <c r="A65" s="134" t="s">
        <v>1288</v>
      </c>
      <c r="B65" s="135">
        <v>90887772.579999998</v>
      </c>
      <c r="C65" s="135">
        <v>90887772.579999998</v>
      </c>
    </row>
    <row r="66" spans="1:3" x14ac:dyDescent="0.25">
      <c r="A66" s="134" t="s">
        <v>1288</v>
      </c>
      <c r="B66" s="135">
        <v>3193650431.75</v>
      </c>
      <c r="C66" s="135">
        <v>3193846339.5300002</v>
      </c>
    </row>
    <row r="67" spans="1:3" x14ac:dyDescent="0.25">
      <c r="A67" s="134" t="s">
        <v>1289</v>
      </c>
      <c r="B67" s="135">
        <v>8251273.5999999996</v>
      </c>
      <c r="C67" s="135">
        <v>8251273.5999999996</v>
      </c>
    </row>
    <row r="68" spans="1:3" x14ac:dyDescent="0.25">
      <c r="A68" s="136" t="s">
        <v>1290</v>
      </c>
      <c r="B68" s="137">
        <v>278718.33</v>
      </c>
      <c r="C68" s="137">
        <v>278718.33</v>
      </c>
    </row>
    <row r="69" spans="1:3" x14ac:dyDescent="0.25">
      <c r="A69" s="134" t="s">
        <v>1291</v>
      </c>
      <c r="B69" s="135">
        <v>193606.26</v>
      </c>
      <c r="C69" s="135">
        <v>193606.26</v>
      </c>
    </row>
    <row r="70" spans="1:3" x14ac:dyDescent="0.25">
      <c r="A70" s="134" t="s">
        <v>1292</v>
      </c>
      <c r="B70" s="135">
        <v>278045.13</v>
      </c>
      <c r="C70" s="135">
        <v>302198</v>
      </c>
    </row>
    <row r="71" spans="1:3" x14ac:dyDescent="0.25">
      <c r="A71" s="134" t="s">
        <v>1293</v>
      </c>
      <c r="B71" s="135">
        <v>282938.23999999999</v>
      </c>
      <c r="C71" s="135">
        <v>124825.7</v>
      </c>
    </row>
    <row r="72" spans="1:3" x14ac:dyDescent="0.25">
      <c r="A72" s="134" t="s">
        <v>1294</v>
      </c>
      <c r="B72" s="135">
        <v>90601.19</v>
      </c>
      <c r="C72" s="135">
        <v>30688.99</v>
      </c>
    </row>
    <row r="73" spans="1:3" x14ac:dyDescent="0.25">
      <c r="A73" s="136" t="s">
        <v>1295</v>
      </c>
      <c r="B73" s="137"/>
      <c r="C73" s="137"/>
    </row>
    <row r="74" spans="1:3" x14ac:dyDescent="0.25">
      <c r="A74" s="134" t="s">
        <v>1296</v>
      </c>
      <c r="B74" s="135"/>
      <c r="C74" s="135">
        <v>4949107.63</v>
      </c>
    </row>
    <row r="75" spans="1:3" x14ac:dyDescent="0.25">
      <c r="A75" s="134" t="s">
        <v>1297</v>
      </c>
      <c r="B75" s="135"/>
      <c r="C75" s="135">
        <v>-4949107.63</v>
      </c>
    </row>
    <row r="76" spans="1:3" x14ac:dyDescent="0.25">
      <c r="A76" s="134" t="s">
        <v>1298</v>
      </c>
      <c r="B76" s="135"/>
      <c r="C76" s="135"/>
    </row>
    <row r="77" spans="1:3" x14ac:dyDescent="0.25">
      <c r="A77" s="134" t="s">
        <v>1299</v>
      </c>
      <c r="B77" s="135">
        <v>118382500</v>
      </c>
      <c r="C77" s="135">
        <v>91982000</v>
      </c>
    </row>
    <row r="78" spans="1:3" x14ac:dyDescent="0.25">
      <c r="A78" s="136" t="s">
        <v>1300</v>
      </c>
      <c r="B78" s="137">
        <v>25579345.850000001</v>
      </c>
      <c r="C78" s="137">
        <v>46534733.600000001</v>
      </c>
    </row>
    <row r="79" spans="1:3" x14ac:dyDescent="0.25">
      <c r="A79" s="134" t="s">
        <v>1300</v>
      </c>
      <c r="B79" s="135"/>
      <c r="C79" s="135">
        <v>40005085.609999999</v>
      </c>
    </row>
    <row r="80" spans="1:3" x14ac:dyDescent="0.25">
      <c r="A80" s="134" t="s">
        <v>1300</v>
      </c>
      <c r="B80" s="135">
        <v>21684808.43</v>
      </c>
      <c r="C80" s="135">
        <v>554333.75</v>
      </c>
    </row>
    <row r="81" spans="1:3" x14ac:dyDescent="0.25">
      <c r="A81" s="134" t="s">
        <v>1300</v>
      </c>
      <c r="B81" s="135">
        <v>136210064.24000001</v>
      </c>
      <c r="C81" s="135"/>
    </row>
    <row r="82" spans="1:3" x14ac:dyDescent="0.25">
      <c r="A82" s="134" t="s">
        <v>1300</v>
      </c>
      <c r="B82" s="135"/>
      <c r="C82" s="135"/>
    </row>
    <row r="83" spans="1:3" x14ac:dyDescent="0.25">
      <c r="A83" s="136" t="s">
        <v>1301</v>
      </c>
      <c r="B83" s="137"/>
      <c r="C83" s="137"/>
    </row>
    <row r="84" spans="1:3" x14ac:dyDescent="0.25">
      <c r="A84" s="134" t="s">
        <v>1301</v>
      </c>
      <c r="B84" s="135"/>
      <c r="C84" s="135"/>
    </row>
    <row r="85" spans="1:3" x14ac:dyDescent="0.25">
      <c r="A85" s="134" t="s">
        <v>1301</v>
      </c>
      <c r="B85" s="135">
        <v>7897.5</v>
      </c>
      <c r="C85" s="135">
        <v>9436.5</v>
      </c>
    </row>
    <row r="86" spans="1:3" x14ac:dyDescent="0.25">
      <c r="A86" s="134" t="s">
        <v>1301</v>
      </c>
      <c r="B86" s="135">
        <v>32621241.989999998</v>
      </c>
      <c r="C86" s="135">
        <v>30356878.600000001</v>
      </c>
    </row>
    <row r="87" spans="1:3" x14ac:dyDescent="0.25">
      <c r="A87" s="134" t="s">
        <v>1301</v>
      </c>
      <c r="B87" s="135">
        <v>7984.5</v>
      </c>
      <c r="C87" s="135">
        <v>7984.5</v>
      </c>
    </row>
    <row r="88" spans="1:3" x14ac:dyDescent="0.25">
      <c r="A88" s="136" t="s">
        <v>1301</v>
      </c>
      <c r="B88" s="137">
        <v>3288.69</v>
      </c>
      <c r="C88" s="137">
        <v>3288.69</v>
      </c>
    </row>
    <row r="89" spans="1:3" x14ac:dyDescent="0.25">
      <c r="A89" s="134" t="s">
        <v>1301</v>
      </c>
      <c r="B89" s="135">
        <v>6624.6</v>
      </c>
      <c r="C89" s="135">
        <v>6624.6</v>
      </c>
    </row>
    <row r="90" spans="1:3" x14ac:dyDescent="0.25">
      <c r="A90" s="134" t="s">
        <v>1301</v>
      </c>
      <c r="B90" s="135">
        <v>11743.2</v>
      </c>
      <c r="C90" s="135">
        <v>11743.2</v>
      </c>
    </row>
    <row r="91" spans="1:3" x14ac:dyDescent="0.25">
      <c r="A91" s="134" t="s">
        <v>1301</v>
      </c>
      <c r="B91" s="135"/>
      <c r="C91" s="135"/>
    </row>
    <row r="92" spans="1:3" x14ac:dyDescent="0.25">
      <c r="A92" s="134" t="s">
        <v>1301</v>
      </c>
      <c r="B92" s="135">
        <v>13970</v>
      </c>
      <c r="C92" s="135">
        <v>13970</v>
      </c>
    </row>
    <row r="93" spans="1:3" x14ac:dyDescent="0.25">
      <c r="A93" s="136" t="s">
        <v>1301</v>
      </c>
      <c r="B93" s="137">
        <v>4610</v>
      </c>
      <c r="C93" s="137">
        <v>4610</v>
      </c>
    </row>
    <row r="94" spans="1:3" x14ac:dyDescent="0.25">
      <c r="A94" s="134" t="s">
        <v>1301</v>
      </c>
      <c r="B94" s="135">
        <v>827.38</v>
      </c>
      <c r="C94" s="135"/>
    </row>
    <row r="95" spans="1:3" x14ac:dyDescent="0.25">
      <c r="A95" s="134" t="s">
        <v>1301</v>
      </c>
      <c r="B95" s="135">
        <v>1900</v>
      </c>
      <c r="C95" s="135">
        <v>1900</v>
      </c>
    </row>
    <row r="96" spans="1:3" x14ac:dyDescent="0.25">
      <c r="A96" s="134" t="s">
        <v>1301</v>
      </c>
      <c r="B96" s="135">
        <v>15990</v>
      </c>
      <c r="C96" s="135">
        <v>15990</v>
      </c>
    </row>
    <row r="97" spans="1:3" x14ac:dyDescent="0.25">
      <c r="A97" s="134" t="s">
        <v>1301</v>
      </c>
      <c r="B97" s="135">
        <v>7411.77</v>
      </c>
      <c r="C97" s="135">
        <v>7411.77</v>
      </c>
    </row>
    <row r="98" spans="1:3" x14ac:dyDescent="0.25">
      <c r="A98" s="136" t="s">
        <v>1301</v>
      </c>
      <c r="B98" s="137">
        <v>5825</v>
      </c>
      <c r="C98" s="137"/>
    </row>
    <row r="99" spans="1:3" x14ac:dyDescent="0.25">
      <c r="A99" s="134" t="s">
        <v>1301</v>
      </c>
      <c r="B99" s="135">
        <v>33316</v>
      </c>
      <c r="C99" s="135">
        <v>33316</v>
      </c>
    </row>
    <row r="100" spans="1:3" x14ac:dyDescent="0.25">
      <c r="A100" s="134" t="s">
        <v>1301</v>
      </c>
      <c r="B100" s="135">
        <v>5592</v>
      </c>
      <c r="C100" s="135">
        <v>5592</v>
      </c>
    </row>
    <row r="101" spans="1:3" x14ac:dyDescent="0.25">
      <c r="A101" s="134" t="s">
        <v>1301</v>
      </c>
      <c r="B101" s="135"/>
      <c r="C101" s="135"/>
    </row>
    <row r="102" spans="1:3" x14ac:dyDescent="0.25">
      <c r="A102" s="134" t="s">
        <v>1301</v>
      </c>
      <c r="B102" s="135">
        <v>8435</v>
      </c>
      <c r="C102" s="135">
        <v>8435</v>
      </c>
    </row>
    <row r="103" spans="1:3" x14ac:dyDescent="0.25">
      <c r="A103" s="136" t="s">
        <v>1301</v>
      </c>
      <c r="B103" s="137">
        <v>999</v>
      </c>
      <c r="C103" s="137">
        <v>999</v>
      </c>
    </row>
    <row r="104" spans="1:3" x14ac:dyDescent="0.25">
      <c r="A104" s="134" t="s">
        <v>1301</v>
      </c>
      <c r="B104" s="135">
        <v>6840</v>
      </c>
      <c r="C104" s="135">
        <v>6840</v>
      </c>
    </row>
    <row r="105" spans="1:3" x14ac:dyDescent="0.25">
      <c r="A105" s="134" t="s">
        <v>1301</v>
      </c>
      <c r="B105" s="135">
        <v>381073.87</v>
      </c>
      <c r="C105" s="135">
        <v>381073.87</v>
      </c>
    </row>
    <row r="106" spans="1:3" x14ac:dyDescent="0.25">
      <c r="A106" s="134" t="s">
        <v>1301</v>
      </c>
      <c r="B106" s="135">
        <v>62988.78</v>
      </c>
      <c r="C106" s="135">
        <v>62989.1</v>
      </c>
    </row>
    <row r="107" spans="1:3" x14ac:dyDescent="0.25">
      <c r="A107" s="134" t="s">
        <v>1301</v>
      </c>
      <c r="B107" s="135"/>
      <c r="C107" s="135"/>
    </row>
    <row r="108" spans="1:3" x14ac:dyDescent="0.25">
      <c r="A108" s="136" t="s">
        <v>1301</v>
      </c>
      <c r="B108" s="137">
        <v>19590</v>
      </c>
      <c r="C108" s="137">
        <v>19460</v>
      </c>
    </row>
    <row r="109" spans="1:3" x14ac:dyDescent="0.25">
      <c r="A109" s="134" t="s">
        <v>1301</v>
      </c>
      <c r="B109" s="135">
        <v>86539.199999999997</v>
      </c>
      <c r="C109" s="135">
        <v>86539.199999999997</v>
      </c>
    </row>
    <row r="110" spans="1:3" x14ac:dyDescent="0.25">
      <c r="A110" s="134" t="s">
        <v>1301</v>
      </c>
      <c r="B110" s="135">
        <v>51253.440000000002</v>
      </c>
      <c r="C110" s="135">
        <v>51253.440000000002</v>
      </c>
    </row>
    <row r="111" spans="1:3" x14ac:dyDescent="0.25">
      <c r="A111" s="134" t="s">
        <v>1301</v>
      </c>
      <c r="B111" s="135">
        <v>3200</v>
      </c>
      <c r="C111" s="135"/>
    </row>
    <row r="112" spans="1:3" x14ac:dyDescent="0.25">
      <c r="A112" s="134" t="s">
        <v>1301</v>
      </c>
      <c r="B112" s="135">
        <v>767761.08</v>
      </c>
      <c r="C112" s="135">
        <v>807535.08</v>
      </c>
    </row>
    <row r="113" spans="1:3" x14ac:dyDescent="0.25">
      <c r="A113" s="136" t="s">
        <v>1301</v>
      </c>
      <c r="B113" s="137">
        <v>221420</v>
      </c>
      <c r="C113" s="137">
        <v>335686.9</v>
      </c>
    </row>
    <row r="114" spans="1:3" x14ac:dyDescent="0.25">
      <c r="A114" s="134" t="s">
        <v>1301</v>
      </c>
      <c r="B114" s="135">
        <v>19740</v>
      </c>
      <c r="C114" s="135">
        <v>19740</v>
      </c>
    </row>
    <row r="115" spans="1:3" x14ac:dyDescent="0.25">
      <c r="A115" s="134" t="s">
        <v>1301</v>
      </c>
      <c r="B115" s="135">
        <v>13490</v>
      </c>
      <c r="C115" s="135">
        <v>13490</v>
      </c>
    </row>
    <row r="116" spans="1:3" x14ac:dyDescent="0.25">
      <c r="A116" s="134" t="s">
        <v>1301</v>
      </c>
      <c r="B116" s="135">
        <v>1420990.89</v>
      </c>
      <c r="C116" s="135">
        <v>1347044.67</v>
      </c>
    </row>
    <row r="117" spans="1:3" x14ac:dyDescent="0.25">
      <c r="A117" s="134" t="s">
        <v>1301</v>
      </c>
      <c r="B117" s="135">
        <v>3549769</v>
      </c>
      <c r="C117" s="135">
        <v>3501139</v>
      </c>
    </row>
    <row r="118" spans="1:3" x14ac:dyDescent="0.25">
      <c r="A118" s="136" t="s">
        <v>1301</v>
      </c>
      <c r="B118" s="137">
        <v>418325.69</v>
      </c>
      <c r="C118" s="137">
        <v>529002.53</v>
      </c>
    </row>
    <row r="119" spans="1:3" x14ac:dyDescent="0.25">
      <c r="A119" s="134" t="s">
        <v>1301</v>
      </c>
      <c r="B119" s="135">
        <v>1175821.02</v>
      </c>
      <c r="C119" s="135">
        <v>1047520.44</v>
      </c>
    </row>
    <row r="120" spans="1:3" x14ac:dyDescent="0.25">
      <c r="A120" s="134" t="s">
        <v>1301</v>
      </c>
      <c r="B120" s="135">
        <v>1788</v>
      </c>
      <c r="C120" s="135">
        <v>5639.76</v>
      </c>
    </row>
    <row r="121" spans="1:3" x14ac:dyDescent="0.25">
      <c r="A121" s="134" t="s">
        <v>1302</v>
      </c>
      <c r="B121" s="135"/>
      <c r="C121" s="135">
        <v>2526480</v>
      </c>
    </row>
    <row r="122" spans="1:3" x14ac:dyDescent="0.25">
      <c r="A122" s="134" t="s">
        <v>1302</v>
      </c>
      <c r="B122" s="135"/>
      <c r="C122" s="135"/>
    </row>
    <row r="123" spans="1:3" x14ac:dyDescent="0.25">
      <c r="A123" s="136" t="s">
        <v>1302</v>
      </c>
      <c r="B123" s="137">
        <v>-26539.65</v>
      </c>
      <c r="C123" s="137"/>
    </row>
    <row r="124" spans="1:3" x14ac:dyDescent="0.25">
      <c r="A124" s="134" t="s">
        <v>1302</v>
      </c>
      <c r="B124" s="135">
        <v>93464.42</v>
      </c>
      <c r="C124" s="135">
        <v>93464.42</v>
      </c>
    </row>
    <row r="125" spans="1:3" x14ac:dyDescent="0.25">
      <c r="A125" s="134" t="s">
        <v>1302</v>
      </c>
      <c r="B125" s="135">
        <v>1204963044.96</v>
      </c>
      <c r="C125" s="135">
        <v>1222746509.79</v>
      </c>
    </row>
    <row r="126" spans="1:3" x14ac:dyDescent="0.25">
      <c r="A126" s="134" t="s">
        <v>1302</v>
      </c>
      <c r="B126" s="135">
        <v>755744.65</v>
      </c>
      <c r="C126" s="135">
        <v>755744.65</v>
      </c>
    </row>
    <row r="127" spans="1:3" x14ac:dyDescent="0.25">
      <c r="A127" s="134" t="s">
        <v>1302</v>
      </c>
      <c r="B127" s="135">
        <v>450982.75</v>
      </c>
      <c r="C127" s="135">
        <v>450982.75</v>
      </c>
    </row>
    <row r="128" spans="1:3" x14ac:dyDescent="0.25">
      <c r="A128" s="136" t="s">
        <v>1302</v>
      </c>
      <c r="B128" s="137">
        <v>49501.1</v>
      </c>
      <c r="C128" s="137">
        <v>46180.13</v>
      </c>
    </row>
    <row r="129" spans="1:3" x14ac:dyDescent="0.25">
      <c r="A129" s="134" t="s">
        <v>1302</v>
      </c>
      <c r="B129" s="135">
        <v>2289.7399999999998</v>
      </c>
      <c r="C129" s="135">
        <v>2289.7399999999998</v>
      </c>
    </row>
    <row r="130" spans="1:3" x14ac:dyDescent="0.25">
      <c r="A130" s="134" t="s">
        <v>1302</v>
      </c>
      <c r="B130" s="135"/>
      <c r="C130" s="135"/>
    </row>
    <row r="131" spans="1:3" x14ac:dyDescent="0.25">
      <c r="A131" s="134" t="s">
        <v>1302</v>
      </c>
      <c r="B131" s="135">
        <v>9065.34</v>
      </c>
      <c r="C131" s="135">
        <v>9065.34</v>
      </c>
    </row>
    <row r="132" spans="1:3" x14ac:dyDescent="0.25">
      <c r="A132" s="134" t="s">
        <v>1302</v>
      </c>
      <c r="B132" s="135">
        <v>1824090</v>
      </c>
      <c r="C132" s="135">
        <v>1824090</v>
      </c>
    </row>
    <row r="133" spans="1:3" x14ac:dyDescent="0.25">
      <c r="A133" s="136" t="s">
        <v>1302</v>
      </c>
      <c r="B133" s="137">
        <v>1672183874.26</v>
      </c>
      <c r="C133" s="137">
        <v>1680678004.52</v>
      </c>
    </row>
    <row r="134" spans="1:3" x14ac:dyDescent="0.25">
      <c r="A134" s="134" t="s">
        <v>1302</v>
      </c>
      <c r="B134" s="135"/>
      <c r="C134" s="135"/>
    </row>
    <row r="135" spans="1:3" x14ac:dyDescent="0.25">
      <c r="A135" s="134" t="s">
        <v>1302</v>
      </c>
      <c r="B135" s="135">
        <v>43722.87</v>
      </c>
      <c r="C135" s="135">
        <v>43722.87</v>
      </c>
    </row>
    <row r="136" spans="1:3" x14ac:dyDescent="0.25">
      <c r="A136" s="134" t="s">
        <v>1302</v>
      </c>
      <c r="B136" s="135">
        <v>15324.19</v>
      </c>
      <c r="C136" s="135">
        <v>15324.19</v>
      </c>
    </row>
    <row r="137" spans="1:3" x14ac:dyDescent="0.25">
      <c r="A137" s="134" t="s">
        <v>1302</v>
      </c>
      <c r="B137" s="135">
        <v>14802051.17</v>
      </c>
      <c r="C137" s="135">
        <v>14802051.17</v>
      </c>
    </row>
    <row r="138" spans="1:3" x14ac:dyDescent="0.25">
      <c r="A138" s="136" t="s">
        <v>1302</v>
      </c>
      <c r="B138" s="137">
        <v>6000877.4199999999</v>
      </c>
      <c r="C138" s="137">
        <v>6045657.3499999996</v>
      </c>
    </row>
    <row r="139" spans="1:3" x14ac:dyDescent="0.25">
      <c r="A139" s="134" t="s">
        <v>1302</v>
      </c>
      <c r="B139" s="135">
        <v>-151539.66</v>
      </c>
      <c r="C139" s="135"/>
    </row>
    <row r="140" spans="1:3" x14ac:dyDescent="0.25">
      <c r="A140" s="134" t="s">
        <v>1302</v>
      </c>
      <c r="B140" s="135">
        <v>598800.98</v>
      </c>
      <c r="C140" s="135">
        <v>598800.98</v>
      </c>
    </row>
    <row r="141" spans="1:3" x14ac:dyDescent="0.25">
      <c r="A141" s="134" t="s">
        <v>1302</v>
      </c>
      <c r="B141" s="135">
        <v>3946.95</v>
      </c>
      <c r="C141" s="135">
        <v>3946.95</v>
      </c>
    </row>
    <row r="142" spans="1:3" x14ac:dyDescent="0.25">
      <c r="A142" s="134" t="s">
        <v>1302</v>
      </c>
      <c r="B142" s="135">
        <v>2122808.42</v>
      </c>
      <c r="C142" s="135">
        <v>2122808.42</v>
      </c>
    </row>
    <row r="143" spans="1:3" x14ac:dyDescent="0.25">
      <c r="A143" s="136" t="s">
        <v>1302</v>
      </c>
      <c r="B143" s="137">
        <v>344871.22</v>
      </c>
      <c r="C143" s="137">
        <v>399832.94</v>
      </c>
    </row>
    <row r="144" spans="1:3" x14ac:dyDescent="0.25">
      <c r="A144" s="134" t="s">
        <v>1302</v>
      </c>
      <c r="B144" s="135">
        <v>6290005.1200000001</v>
      </c>
      <c r="C144" s="135">
        <v>6290005.1200000001</v>
      </c>
    </row>
    <row r="145" spans="1:7" x14ac:dyDescent="0.25">
      <c r="A145" s="134" t="s">
        <v>1302</v>
      </c>
      <c r="B145" s="135">
        <v>11496834.720000001</v>
      </c>
      <c r="C145" s="135">
        <v>11496834.720000001</v>
      </c>
    </row>
    <row r="146" spans="1:7" x14ac:dyDescent="0.25">
      <c r="A146" s="134" t="s">
        <v>1302</v>
      </c>
      <c r="B146" s="135">
        <v>33072920.600000001</v>
      </c>
      <c r="C146" s="135">
        <v>33072920.600000001</v>
      </c>
    </row>
    <row r="147" spans="1:7" x14ac:dyDescent="0.25">
      <c r="A147" s="134" t="s">
        <v>1302</v>
      </c>
      <c r="B147" s="135">
        <v>-41539.42</v>
      </c>
      <c r="C147" s="135"/>
    </row>
    <row r="148" spans="1:7" x14ac:dyDescent="0.25">
      <c r="A148" s="136" t="s">
        <v>1302</v>
      </c>
      <c r="B148" s="137">
        <v>487776.13</v>
      </c>
      <c r="C148" s="137">
        <v>487776.13</v>
      </c>
    </row>
    <row r="149" spans="1:7" x14ac:dyDescent="0.25">
      <c r="A149" s="134" t="s">
        <v>1302</v>
      </c>
      <c r="B149" s="135">
        <v>115666513.23</v>
      </c>
      <c r="C149" s="135">
        <v>115666513.23</v>
      </c>
      <c r="D149" s="138">
        <f>SUM(B83:B149)</f>
        <v>3112017139.1099997</v>
      </c>
      <c r="E149" s="138">
        <f>SUM(C83:C149)</f>
        <v>3138882139.8599997</v>
      </c>
      <c r="G149" s="148">
        <f>(D149-E149)/1000</f>
        <v>-26865.000749999999</v>
      </c>
    </row>
    <row r="150" spans="1:7" x14ac:dyDescent="0.25">
      <c r="A150" s="134" t="s">
        <v>1303</v>
      </c>
      <c r="B150" s="135">
        <v>4433062.55</v>
      </c>
      <c r="C150" s="135">
        <v>4433062.55</v>
      </c>
    </row>
    <row r="151" spans="1:7" x14ac:dyDescent="0.25">
      <c r="A151" s="134" t="s">
        <v>1304</v>
      </c>
      <c r="B151" s="135">
        <v>569538</v>
      </c>
      <c r="C151" s="135">
        <v>569538</v>
      </c>
    </row>
    <row r="152" spans="1:7" x14ac:dyDescent="0.25">
      <c r="A152" s="134" t="s">
        <v>1305</v>
      </c>
      <c r="B152" s="135">
        <v>230816</v>
      </c>
      <c r="C152" s="135">
        <v>230816</v>
      </c>
    </row>
    <row r="153" spans="1:7" x14ac:dyDescent="0.25">
      <c r="A153" s="136" t="s">
        <v>1306</v>
      </c>
      <c r="B153" s="137">
        <v>420173</v>
      </c>
      <c r="C153" s="137">
        <v>420173</v>
      </c>
    </row>
    <row r="154" spans="1:7" x14ac:dyDescent="0.25">
      <c r="A154" s="134" t="s">
        <v>1307</v>
      </c>
      <c r="B154" s="135">
        <v>274865</v>
      </c>
      <c r="C154" s="135">
        <v>274865</v>
      </c>
    </row>
    <row r="155" spans="1:7" x14ac:dyDescent="0.25">
      <c r="A155" s="134" t="s">
        <v>1308</v>
      </c>
      <c r="B155" s="135">
        <v>36260</v>
      </c>
      <c r="C155" s="135">
        <v>36260</v>
      </c>
    </row>
    <row r="156" spans="1:7" x14ac:dyDescent="0.25">
      <c r="A156" s="134" t="s">
        <v>1309</v>
      </c>
      <c r="B156" s="135">
        <v>196606</v>
      </c>
      <c r="C156" s="135">
        <v>196606</v>
      </c>
    </row>
    <row r="157" spans="1:7" x14ac:dyDescent="0.25">
      <c r="A157" s="134" t="s">
        <v>1310</v>
      </c>
      <c r="B157" s="135">
        <v>357686</v>
      </c>
      <c r="C157" s="135">
        <v>357686</v>
      </c>
    </row>
    <row r="158" spans="1:7" x14ac:dyDescent="0.25">
      <c r="A158" s="136" t="s">
        <v>1311</v>
      </c>
      <c r="B158" s="137">
        <v>274865</v>
      </c>
      <c r="C158" s="137">
        <v>274865</v>
      </c>
    </row>
    <row r="159" spans="1:7" x14ac:dyDescent="0.25">
      <c r="A159" s="134" t="s">
        <v>1312</v>
      </c>
      <c r="B159" s="135">
        <v>36260</v>
      </c>
      <c r="C159" s="135">
        <v>36260</v>
      </c>
    </row>
    <row r="160" spans="1:7" x14ac:dyDescent="0.25">
      <c r="A160" s="134" t="s">
        <v>1313</v>
      </c>
      <c r="B160" s="135">
        <v>2821536.21</v>
      </c>
      <c r="C160" s="135">
        <v>2353837.3199999998</v>
      </c>
    </row>
    <row r="161" spans="1:3" x14ac:dyDescent="0.25">
      <c r="A161" s="134" t="s">
        <v>1313</v>
      </c>
      <c r="B161" s="135">
        <v>6688.81</v>
      </c>
      <c r="C161" s="135">
        <v>6688.81</v>
      </c>
    </row>
    <row r="162" spans="1:3" x14ac:dyDescent="0.25">
      <c r="A162" s="134" t="s">
        <v>1314</v>
      </c>
      <c r="B162" s="135"/>
      <c r="C162" s="135"/>
    </row>
    <row r="163" spans="1:3" x14ac:dyDescent="0.25">
      <c r="A163" s="136" t="s">
        <v>1314</v>
      </c>
      <c r="B163" s="137">
        <v>39300</v>
      </c>
      <c r="C163" s="137">
        <v>39300</v>
      </c>
    </row>
    <row r="164" spans="1:3" x14ac:dyDescent="0.25">
      <c r="A164" s="134" t="s">
        <v>1314</v>
      </c>
      <c r="B164" s="135">
        <v>39300</v>
      </c>
      <c r="C164" s="135">
        <v>39300</v>
      </c>
    </row>
    <row r="165" spans="1:3" x14ac:dyDescent="0.25">
      <c r="A165" s="134" t="s">
        <v>1315</v>
      </c>
      <c r="B165" s="135">
        <v>194277.93</v>
      </c>
      <c r="C165" s="135">
        <v>194277.93</v>
      </c>
    </row>
    <row r="166" spans="1:3" x14ac:dyDescent="0.25">
      <c r="A166" s="134" t="s">
        <v>1316</v>
      </c>
      <c r="B166" s="135">
        <v>1310743</v>
      </c>
      <c r="C166" s="135">
        <v>10294853.130000001</v>
      </c>
    </row>
    <row r="167" spans="1:3" x14ac:dyDescent="0.25">
      <c r="A167" s="134" t="s">
        <v>1317</v>
      </c>
      <c r="B167" s="135">
        <v>8426.6299999999992</v>
      </c>
      <c r="C167" s="135">
        <v>8426.6299999999992</v>
      </c>
    </row>
    <row r="168" spans="1:3" x14ac:dyDescent="0.25">
      <c r="A168" s="136" t="s">
        <v>1318</v>
      </c>
      <c r="B168" s="137">
        <v>52032.5</v>
      </c>
      <c r="C168" s="137">
        <v>52032.5</v>
      </c>
    </row>
    <row r="169" spans="1:3" x14ac:dyDescent="0.25">
      <c r="A169" s="134" t="s">
        <v>1319</v>
      </c>
      <c r="B169" s="135">
        <v>282</v>
      </c>
      <c r="C169" s="135"/>
    </row>
    <row r="170" spans="1:3" x14ac:dyDescent="0.25">
      <c r="A170" s="134" t="s">
        <v>1320</v>
      </c>
      <c r="B170" s="135"/>
      <c r="C170" s="135">
        <v>59916.33</v>
      </c>
    </row>
    <row r="171" spans="1:3" x14ac:dyDescent="0.25">
      <c r="A171" s="134" t="s">
        <v>1321</v>
      </c>
      <c r="B171" s="135">
        <v>7837.57</v>
      </c>
      <c r="C171" s="135">
        <v>7837.57</v>
      </c>
    </row>
    <row r="172" spans="1:3" x14ac:dyDescent="0.25">
      <c r="A172" s="134" t="s">
        <v>1322</v>
      </c>
      <c r="B172" s="135">
        <v>139100</v>
      </c>
      <c r="C172" s="135">
        <v>181437.45</v>
      </c>
    </row>
    <row r="173" spans="1:3" x14ac:dyDescent="0.25">
      <c r="A173" s="136" t="s">
        <v>1323</v>
      </c>
      <c r="B173" s="137">
        <v>2927237681.3000002</v>
      </c>
      <c r="C173" s="137"/>
    </row>
    <row r="174" spans="1:3" x14ac:dyDescent="0.25">
      <c r="A174" s="134" t="s">
        <v>1324</v>
      </c>
      <c r="B174" s="135">
        <v>21390</v>
      </c>
      <c r="C174" s="135"/>
    </row>
    <row r="175" spans="1:3" x14ac:dyDescent="0.25">
      <c r="A175" s="134" t="s">
        <v>1325</v>
      </c>
      <c r="B175" s="135">
        <v>79616.5</v>
      </c>
      <c r="C175" s="135"/>
    </row>
    <row r="176" spans="1:3" x14ac:dyDescent="0.25">
      <c r="A176" s="134" t="s">
        <v>1326</v>
      </c>
      <c r="B176" s="135">
        <v>16073.76</v>
      </c>
      <c r="C176" s="135"/>
    </row>
    <row r="177" spans="1:3" x14ac:dyDescent="0.25">
      <c r="A177" s="134" t="s">
        <v>1327</v>
      </c>
      <c r="B177" s="135">
        <v>68918.63</v>
      </c>
      <c r="C177" s="135"/>
    </row>
    <row r="178" spans="1:3" x14ac:dyDescent="0.25">
      <c r="A178" s="136" t="s">
        <v>1328</v>
      </c>
      <c r="B178" s="137">
        <v>2323939.85</v>
      </c>
      <c r="C178" s="137"/>
    </row>
    <row r="179" spans="1:3" x14ac:dyDescent="0.25">
      <c r="A179" s="134" t="s">
        <v>1329</v>
      </c>
      <c r="B179" s="135">
        <v>3640774.7</v>
      </c>
      <c r="C179" s="135"/>
    </row>
    <row r="180" spans="1:3" x14ac:dyDescent="0.25">
      <c r="A180" s="134" t="s">
        <v>1330</v>
      </c>
      <c r="B180" s="135">
        <v>196606</v>
      </c>
      <c r="C180" s="135"/>
    </row>
    <row r="181" spans="1:3" x14ac:dyDescent="0.25">
      <c r="A181" s="134" t="s">
        <v>1331</v>
      </c>
      <c r="B181" s="135">
        <v>357686</v>
      </c>
      <c r="C181" s="135"/>
    </row>
    <row r="182" spans="1:3" x14ac:dyDescent="0.25">
      <c r="A182" s="134" t="s">
        <v>1332</v>
      </c>
      <c r="B182" s="135">
        <v>274865</v>
      </c>
      <c r="C182" s="135"/>
    </row>
    <row r="183" spans="1:3" x14ac:dyDescent="0.25">
      <c r="A183" s="136" t="s">
        <v>1333</v>
      </c>
      <c r="B183" s="137">
        <v>36260</v>
      </c>
      <c r="C183" s="137"/>
    </row>
    <row r="184" spans="1:3" x14ac:dyDescent="0.25">
      <c r="A184" s="134" t="s">
        <v>1334</v>
      </c>
      <c r="B184" s="135">
        <v>78600</v>
      </c>
      <c r="C184" s="135"/>
    </row>
    <row r="185" spans="1:3" x14ac:dyDescent="0.25">
      <c r="A185" s="134" t="s">
        <v>1335</v>
      </c>
      <c r="B185" s="135">
        <v>2592510.08</v>
      </c>
      <c r="C185" s="135"/>
    </row>
    <row r="186" spans="1:3" x14ac:dyDescent="0.25">
      <c r="A186" s="134" t="s">
        <v>1336</v>
      </c>
      <c r="B186" s="135">
        <v>6329786.8899999997</v>
      </c>
      <c r="C186" s="135"/>
    </row>
    <row r="187" spans="1:3" x14ac:dyDescent="0.25">
      <c r="A187" s="134" t="s">
        <v>1337</v>
      </c>
      <c r="B187" s="135">
        <v>89524.74</v>
      </c>
      <c r="C187" s="135"/>
    </row>
    <row r="188" spans="1:3" x14ac:dyDescent="0.25">
      <c r="A188" s="136" t="s">
        <v>1338</v>
      </c>
      <c r="B188" s="137">
        <v>12613.81</v>
      </c>
      <c r="C188" s="137"/>
    </row>
    <row r="189" spans="1:3" x14ac:dyDescent="0.25">
      <c r="A189" s="134" t="s">
        <v>1339</v>
      </c>
      <c r="B189" s="135">
        <v>25528785.07</v>
      </c>
      <c r="C189" s="135"/>
    </row>
    <row r="190" spans="1:3" x14ac:dyDescent="0.25">
      <c r="A190" s="134" t="s">
        <v>1340</v>
      </c>
      <c r="B190" s="135">
        <v>1170720.45</v>
      </c>
      <c r="C190" s="135"/>
    </row>
    <row r="191" spans="1:3" x14ac:dyDescent="0.25">
      <c r="A191" s="134" t="s">
        <v>1341</v>
      </c>
      <c r="B191" s="135">
        <v>98353.82</v>
      </c>
      <c r="C191" s="135"/>
    </row>
    <row r="192" spans="1:3" x14ac:dyDescent="0.25">
      <c r="A192" s="134" t="s">
        <v>1342</v>
      </c>
      <c r="B192" s="135">
        <v>7588734.5199999996</v>
      </c>
      <c r="C192" s="135"/>
    </row>
    <row r="193" spans="1:3" x14ac:dyDescent="0.25">
      <c r="A193" s="136" t="s">
        <v>1343</v>
      </c>
      <c r="B193" s="137">
        <v>35483.64</v>
      </c>
      <c r="C193" s="137"/>
    </row>
    <row r="194" spans="1:3" x14ac:dyDescent="0.25">
      <c r="A194" s="134" t="s">
        <v>1344</v>
      </c>
      <c r="B194" s="135">
        <v>1347044.67</v>
      </c>
      <c r="C194" s="135"/>
    </row>
    <row r="195" spans="1:3" x14ac:dyDescent="0.25">
      <c r="A195" s="134" t="s">
        <v>1345</v>
      </c>
      <c r="B195" s="135">
        <v>30545.64</v>
      </c>
      <c r="C195" s="135"/>
    </row>
    <row r="196" spans="1:3" x14ac:dyDescent="0.25">
      <c r="A196" s="134" t="s">
        <v>1346</v>
      </c>
      <c r="B196" s="135">
        <v>37202</v>
      </c>
      <c r="C196" s="135"/>
    </row>
    <row r="197" spans="1:3" x14ac:dyDescent="0.25">
      <c r="A197" s="134" t="s">
        <v>1347</v>
      </c>
      <c r="B197" s="135">
        <v>69972.600000000006</v>
      </c>
      <c r="C197" s="135"/>
    </row>
    <row r="198" spans="1:3" x14ac:dyDescent="0.25">
      <c r="A198" s="136" t="s">
        <v>1348</v>
      </c>
      <c r="B198" s="137">
        <v>16000</v>
      </c>
      <c r="C198" s="137"/>
    </row>
    <row r="199" spans="1:3" x14ac:dyDescent="0.25">
      <c r="A199" s="134" t="s">
        <v>1349</v>
      </c>
      <c r="B199" s="135">
        <v>51253.440000000002</v>
      </c>
      <c r="C199" s="135"/>
    </row>
    <row r="200" spans="1:3" x14ac:dyDescent="0.25">
      <c r="A200" s="134" t="s">
        <v>1350</v>
      </c>
      <c r="B200" s="135">
        <v>6840</v>
      </c>
      <c r="C200" s="135"/>
    </row>
    <row r="201" spans="1:3" x14ac:dyDescent="0.25">
      <c r="A201" s="134" t="s">
        <v>1351</v>
      </c>
      <c r="B201" s="135">
        <v>370013.25</v>
      </c>
      <c r="C201" s="135"/>
    </row>
    <row r="202" spans="1:3" x14ac:dyDescent="0.25">
      <c r="A202" s="134" t="s">
        <v>1352</v>
      </c>
      <c r="B202" s="135">
        <v>144000</v>
      </c>
      <c r="C202" s="135"/>
    </row>
    <row r="203" spans="1:3" x14ac:dyDescent="0.25">
      <c r="A203" s="136" t="s">
        <v>1353</v>
      </c>
      <c r="B203" s="137">
        <v>141600</v>
      </c>
      <c r="C203" s="137"/>
    </row>
    <row r="204" spans="1:3" x14ac:dyDescent="0.25">
      <c r="A204" s="134" t="s">
        <v>1354</v>
      </c>
      <c r="B204" s="135"/>
      <c r="C204" s="135"/>
    </row>
    <row r="205" spans="1:3" x14ac:dyDescent="0.25">
      <c r="A205" s="134" t="s">
        <v>1355</v>
      </c>
      <c r="B205" s="135">
        <v>5747.2</v>
      </c>
      <c r="C205" s="135"/>
    </row>
    <row r="206" spans="1:3" x14ac:dyDescent="0.25">
      <c r="A206" s="134" t="s">
        <v>1356</v>
      </c>
      <c r="B206" s="135">
        <v>1157691.31</v>
      </c>
      <c r="C206" s="135"/>
    </row>
    <row r="207" spans="1:3" x14ac:dyDescent="0.25">
      <c r="A207" s="134" t="s">
        <v>1357</v>
      </c>
      <c r="B207" s="135">
        <v>485582.71</v>
      </c>
      <c r="C207" s="135"/>
    </row>
    <row r="208" spans="1:3" x14ac:dyDescent="0.25">
      <c r="A208" s="136" t="s">
        <v>1358</v>
      </c>
      <c r="B208" s="137">
        <v>238722.67</v>
      </c>
      <c r="C208" s="137"/>
    </row>
    <row r="209" spans="1:3" x14ac:dyDescent="0.25">
      <c r="A209" s="134" t="s">
        <v>1359</v>
      </c>
      <c r="B209" s="135">
        <v>9053.98</v>
      </c>
      <c r="C209" s="135"/>
    </row>
    <row r="210" spans="1:3" x14ac:dyDescent="0.25">
      <c r="A210" s="134" t="s">
        <v>1360</v>
      </c>
      <c r="B210" s="135">
        <v>34766568</v>
      </c>
      <c r="C210" s="135"/>
    </row>
    <row r="211" spans="1:3" x14ac:dyDescent="0.25">
      <c r="A211" s="134" t="s">
        <v>1361</v>
      </c>
      <c r="B211" s="135">
        <v>3117.76</v>
      </c>
      <c r="C211" s="135"/>
    </row>
    <row r="212" spans="1:3" x14ac:dyDescent="0.25">
      <c r="A212" s="134" t="s">
        <v>1362</v>
      </c>
      <c r="B212" s="135">
        <v>1133434</v>
      </c>
      <c r="C212" s="135"/>
    </row>
    <row r="213" spans="1:3" x14ac:dyDescent="0.25">
      <c r="A213" s="136" t="s">
        <v>1363</v>
      </c>
      <c r="B213" s="137">
        <v>41212.42</v>
      </c>
      <c r="C213" s="137"/>
    </row>
    <row r="214" spans="1:3" x14ac:dyDescent="0.25">
      <c r="A214" s="134" t="s">
        <v>1364</v>
      </c>
      <c r="B214" s="135">
        <v>44330.15</v>
      </c>
      <c r="C214" s="135"/>
    </row>
    <row r="215" spans="1:3" x14ac:dyDescent="0.25">
      <c r="A215" s="134" t="s">
        <v>1365</v>
      </c>
      <c r="B215" s="135">
        <v>63387.69</v>
      </c>
      <c r="C215" s="135"/>
    </row>
    <row r="216" spans="1:3" x14ac:dyDescent="0.25">
      <c r="A216" s="134" t="s">
        <v>1366</v>
      </c>
      <c r="B216" s="135">
        <v>181460.17</v>
      </c>
      <c r="C216" s="135"/>
    </row>
    <row r="217" spans="1:3" x14ac:dyDescent="0.25">
      <c r="A217" s="134" t="s">
        <v>1367</v>
      </c>
      <c r="B217" s="135">
        <v>291535.06</v>
      </c>
      <c r="C217" s="135"/>
    </row>
    <row r="218" spans="1:3" x14ac:dyDescent="0.25">
      <c r="A218" s="136" t="s">
        <v>1368</v>
      </c>
      <c r="B218" s="137">
        <v>103213.23</v>
      </c>
      <c r="C218" s="137"/>
    </row>
    <row r="219" spans="1:3" x14ac:dyDescent="0.25">
      <c r="A219" s="134" t="s">
        <v>1369</v>
      </c>
      <c r="B219" s="135">
        <v>56419.22</v>
      </c>
      <c r="C219" s="135"/>
    </row>
    <row r="220" spans="1:3" x14ac:dyDescent="0.25">
      <c r="A220" s="134" t="s">
        <v>1370</v>
      </c>
      <c r="B220" s="135">
        <v>315946.8</v>
      </c>
      <c r="C220" s="135"/>
    </row>
    <row r="221" spans="1:3" x14ac:dyDescent="0.25">
      <c r="A221" s="134" t="s">
        <v>1371</v>
      </c>
      <c r="B221" s="135">
        <v>116045.82</v>
      </c>
      <c r="C221" s="135"/>
    </row>
    <row r="222" spans="1:3" x14ac:dyDescent="0.25">
      <c r="A222" s="134" t="s">
        <v>1372</v>
      </c>
      <c r="B222" s="135">
        <v>3149578.73</v>
      </c>
      <c r="C222" s="135"/>
    </row>
    <row r="223" spans="1:3" x14ac:dyDescent="0.25">
      <c r="A223" s="136" t="s">
        <v>1373</v>
      </c>
      <c r="B223" s="137">
        <v>1000607.22</v>
      </c>
      <c r="C223" s="137"/>
    </row>
    <row r="224" spans="1:3" x14ac:dyDescent="0.25">
      <c r="A224" s="134" t="s">
        <v>1374</v>
      </c>
      <c r="B224" s="135">
        <v>660</v>
      </c>
      <c r="C224" s="135"/>
    </row>
    <row r="225" spans="1:3" x14ac:dyDescent="0.25">
      <c r="A225" s="134" t="s">
        <v>1375</v>
      </c>
      <c r="B225" s="135">
        <v>8426.6299999999992</v>
      </c>
      <c r="C225" s="135"/>
    </row>
    <row r="226" spans="1:3" x14ac:dyDescent="0.25">
      <c r="A226" s="134" t="s">
        <v>1376</v>
      </c>
      <c r="B226" s="135">
        <v>52032.5</v>
      </c>
      <c r="C226" s="135"/>
    </row>
    <row r="227" spans="1:3" x14ac:dyDescent="0.25">
      <c r="A227" s="134" t="s">
        <v>1377</v>
      </c>
      <c r="B227" s="135">
        <v>7837.57</v>
      </c>
      <c r="C227" s="135"/>
    </row>
    <row r="228" spans="1:3" x14ac:dyDescent="0.25">
      <c r="A228" s="136" t="s">
        <v>1378</v>
      </c>
      <c r="B228" s="137"/>
      <c r="C228" s="137"/>
    </row>
    <row r="229" spans="1:3" x14ac:dyDescent="0.25">
      <c r="A229" s="134" t="s">
        <v>1379</v>
      </c>
      <c r="B229" s="135">
        <v>1200</v>
      </c>
      <c r="C229" s="135"/>
    </row>
    <row r="230" spans="1:3" x14ac:dyDescent="0.25">
      <c r="A230" s="134" t="s">
        <v>1380</v>
      </c>
      <c r="B230" s="135">
        <v>370.58</v>
      </c>
      <c r="C230" s="135"/>
    </row>
    <row r="231" spans="1:3" x14ac:dyDescent="0.25">
      <c r="A231" s="134" t="s">
        <v>1381</v>
      </c>
      <c r="B231" s="135">
        <v>629.16999999999996</v>
      </c>
      <c r="C231" s="135"/>
    </row>
    <row r="232" spans="1:3" x14ac:dyDescent="0.25">
      <c r="A232" s="134" t="s">
        <v>1382</v>
      </c>
      <c r="B232" s="135">
        <v>4775712.2300000004</v>
      </c>
      <c r="C232" s="135"/>
    </row>
    <row r="233" spans="1:3" x14ac:dyDescent="0.25">
      <c r="A233" s="136" t="s">
        <v>1383</v>
      </c>
      <c r="B233" s="137">
        <v>400914.71</v>
      </c>
      <c r="C233" s="137"/>
    </row>
    <row r="234" spans="1:3" x14ac:dyDescent="0.25">
      <c r="A234" s="134" t="s">
        <v>1384</v>
      </c>
      <c r="B234" s="135">
        <v>115400</v>
      </c>
      <c r="C234" s="135"/>
    </row>
    <row r="235" spans="1:3" x14ac:dyDescent="0.25">
      <c r="A235" s="134" t="s">
        <v>1385</v>
      </c>
      <c r="B235" s="135">
        <v>40030</v>
      </c>
      <c r="C235" s="135"/>
    </row>
    <row r="236" spans="1:3" x14ac:dyDescent="0.25">
      <c r="A236" s="134" t="s">
        <v>1386</v>
      </c>
      <c r="B236" s="135">
        <v>595.79999999999995</v>
      </c>
      <c r="C236" s="135"/>
    </row>
    <row r="237" spans="1:3" x14ac:dyDescent="0.25">
      <c r="A237" s="134" t="s">
        <v>1387</v>
      </c>
      <c r="B237" s="135">
        <v>139017.56</v>
      </c>
      <c r="C237" s="135"/>
    </row>
    <row r="238" spans="1:3" x14ac:dyDescent="0.25">
      <c r="A238" s="136" t="s">
        <v>1388</v>
      </c>
      <c r="B238" s="137">
        <v>17793279.84</v>
      </c>
      <c r="C238" s="137"/>
    </row>
    <row r="239" spans="1:3" x14ac:dyDescent="0.25">
      <c r="A239" s="134" t="s">
        <v>1389</v>
      </c>
      <c r="B239" s="135"/>
      <c r="C239" s="135">
        <v>2956325460.77</v>
      </c>
    </row>
    <row r="240" spans="1:3" x14ac:dyDescent="0.25">
      <c r="A240" s="134" t="s">
        <v>1390</v>
      </c>
      <c r="B240" s="135"/>
      <c r="C240" s="135">
        <v>132302458.05</v>
      </c>
    </row>
    <row r="241" spans="1:47" x14ac:dyDescent="0.25">
      <c r="A241" s="134" t="s">
        <v>1391</v>
      </c>
      <c r="B241" s="135"/>
      <c r="C241" s="135">
        <v>90.46</v>
      </c>
    </row>
    <row r="242" spans="1:47" x14ac:dyDescent="0.25">
      <c r="A242" s="134" t="s">
        <v>1392</v>
      </c>
      <c r="B242" s="135"/>
      <c r="C242" s="135">
        <v>7192143.3499999996</v>
      </c>
    </row>
    <row r="243" spans="1:47" x14ac:dyDescent="0.25">
      <c r="A243" s="136" t="s">
        <v>1393</v>
      </c>
      <c r="B243" s="137"/>
      <c r="C243" s="137">
        <v>140.36000000000001</v>
      </c>
    </row>
    <row r="244" spans="1:47" x14ac:dyDescent="0.25">
      <c r="A244" s="134" t="s">
        <v>1394</v>
      </c>
      <c r="B244" s="135"/>
      <c r="C244" s="135">
        <v>56419.22</v>
      </c>
    </row>
    <row r="245" spans="1:47" x14ac:dyDescent="0.25">
      <c r="A245" s="134" t="s">
        <v>1395</v>
      </c>
      <c r="B245" s="135"/>
      <c r="C245" s="135">
        <v>18104.04</v>
      </c>
    </row>
    <row r="246" spans="1:47" x14ac:dyDescent="0.25">
      <c r="A246" s="134" t="s">
        <v>1396</v>
      </c>
      <c r="B246" s="135">
        <v>10294853.130000001</v>
      </c>
      <c r="C246" s="135"/>
    </row>
    <row r="247" spans="1:47" s="133" customFormat="1" x14ac:dyDescent="0.25">
      <c r="B247" s="132">
        <f>ROUND(SUM(B4:B246),2)</f>
        <v>16559624036.9</v>
      </c>
      <c r="C247" s="132">
        <f>ROUND(SUM(C4:C246),2)</f>
        <v>16559624036.9</v>
      </c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</row>
    <row r="250" spans="1:47" x14ac:dyDescent="0.25">
      <c r="B250" s="140">
        <f>SUM(B173:B238)</f>
        <v>3046493157.0900006</v>
      </c>
      <c r="C250" s="140">
        <f>SUM(C239:C245)</f>
        <v>3095894816.25</v>
      </c>
    </row>
    <row r="252" spans="1:47" x14ac:dyDescent="0.25">
      <c r="B252" s="140">
        <f>+C250-B250</f>
        <v>49401659.159999371</v>
      </c>
    </row>
  </sheetData>
  <mergeCells count="1">
    <mergeCell ref="B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0"/>
  <sheetViews>
    <sheetView workbookViewId="0">
      <selection activeCell="C1" sqref="C1"/>
    </sheetView>
  </sheetViews>
  <sheetFormatPr defaultRowHeight="15" x14ac:dyDescent="0.25"/>
  <cols>
    <col min="1" max="1" width="10.7109375" customWidth="1"/>
    <col min="2" max="3" width="22.140625" style="140" bestFit="1" customWidth="1"/>
  </cols>
  <sheetData>
    <row r="1" spans="1:40" s="130" customFormat="1" x14ac:dyDescent="0.25">
      <c r="A1" s="252"/>
      <c r="B1" s="253"/>
      <c r="C1" s="253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</row>
    <row r="2" spans="1:40" s="130" customFormat="1" x14ac:dyDescent="0.25">
      <c r="A2" s="252"/>
      <c r="B2" s="253"/>
      <c r="C2" s="253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</row>
    <row r="3" spans="1:40" s="133" customFormat="1" x14ac:dyDescent="0.25">
      <c r="A3" s="254" t="s">
        <v>885</v>
      </c>
      <c r="B3" s="255" t="s">
        <v>1257</v>
      </c>
      <c r="C3" s="255" t="s">
        <v>1258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x14ac:dyDescent="0.25">
      <c r="A4" s="134" t="s">
        <v>1259</v>
      </c>
      <c r="B4" s="135">
        <v>605375.37</v>
      </c>
      <c r="C4" s="135"/>
    </row>
    <row r="5" spans="1:40" x14ac:dyDescent="0.25">
      <c r="A5" s="134" t="s">
        <v>1397</v>
      </c>
      <c r="B5" s="135">
        <v>2690821.45</v>
      </c>
      <c r="C5" s="135"/>
    </row>
    <row r="6" spans="1:40" x14ac:dyDescent="0.25">
      <c r="A6" s="134" t="s">
        <v>1398</v>
      </c>
      <c r="B6" s="135">
        <v>62500</v>
      </c>
      <c r="C6" s="135"/>
    </row>
    <row r="7" spans="1:40" x14ac:dyDescent="0.25">
      <c r="A7" s="134" t="s">
        <v>1399</v>
      </c>
      <c r="B7" s="135">
        <v>114377.17</v>
      </c>
      <c r="C7" s="135"/>
    </row>
    <row r="8" spans="1:40" x14ac:dyDescent="0.25">
      <c r="A8" s="136" t="s">
        <v>1400</v>
      </c>
      <c r="B8" s="137"/>
      <c r="C8" s="137">
        <v>76950.02</v>
      </c>
    </row>
    <row r="9" spans="1:40" x14ac:dyDescent="0.25">
      <c r="A9" s="134" t="s">
        <v>1401</v>
      </c>
      <c r="B9" s="135"/>
      <c r="C9" s="135">
        <v>224235.12</v>
      </c>
    </row>
    <row r="10" spans="1:40" x14ac:dyDescent="0.25">
      <c r="A10" s="134" t="s">
        <v>1402</v>
      </c>
      <c r="B10" s="135"/>
      <c r="C10" s="135">
        <v>6944.44</v>
      </c>
    </row>
    <row r="11" spans="1:40" x14ac:dyDescent="0.25">
      <c r="A11" s="134" t="s">
        <v>1403</v>
      </c>
      <c r="B11" s="135"/>
      <c r="C11" s="135">
        <v>1455</v>
      </c>
    </row>
    <row r="12" spans="1:40" x14ac:dyDescent="0.25">
      <c r="A12" s="134" t="s">
        <v>1404</v>
      </c>
      <c r="B12" s="135">
        <v>110145.36</v>
      </c>
      <c r="C12" s="135">
        <v>-1399.11</v>
      </c>
    </row>
    <row r="13" spans="1:40" x14ac:dyDescent="0.25">
      <c r="A13" s="136" t="s">
        <v>1269</v>
      </c>
      <c r="B13" s="137">
        <v>141301.1</v>
      </c>
      <c r="C13" s="137"/>
    </row>
    <row r="14" spans="1:40" x14ac:dyDescent="0.25">
      <c r="A14" s="134" t="s">
        <v>1270</v>
      </c>
      <c r="B14" s="135"/>
      <c r="C14" s="135">
        <v>141301.1</v>
      </c>
    </row>
    <row r="15" spans="1:40" x14ac:dyDescent="0.25">
      <c r="A15" s="134" t="s">
        <v>1271</v>
      </c>
      <c r="B15" s="135">
        <v>80517464.189999998</v>
      </c>
      <c r="C15" s="135">
        <v>80517464.189999998</v>
      </c>
    </row>
    <row r="16" spans="1:40" x14ac:dyDescent="0.25">
      <c r="A16" s="134" t="s">
        <v>1272</v>
      </c>
      <c r="B16" s="135">
        <v>4042462555.4699998</v>
      </c>
      <c r="C16" s="135">
        <v>4042462668.4899998</v>
      </c>
    </row>
    <row r="17" spans="1:3" x14ac:dyDescent="0.25">
      <c r="A17" s="134" t="s">
        <v>1273</v>
      </c>
      <c r="B17" s="135">
        <v>20000</v>
      </c>
      <c r="C17" s="135"/>
    </row>
    <row r="18" spans="1:3" x14ac:dyDescent="0.25">
      <c r="A18" s="136" t="s">
        <v>1273</v>
      </c>
      <c r="B18" s="137">
        <v>56419.23</v>
      </c>
      <c r="C18" s="137"/>
    </row>
    <row r="19" spans="1:3" x14ac:dyDescent="0.25">
      <c r="A19" s="134" t="s">
        <v>1273</v>
      </c>
      <c r="B19" s="135"/>
      <c r="C19" s="135"/>
    </row>
    <row r="20" spans="1:3" x14ac:dyDescent="0.25">
      <c r="A20" s="134" t="s">
        <v>1273</v>
      </c>
      <c r="B20" s="135">
        <v>252655.7</v>
      </c>
      <c r="C20" s="135">
        <v>252655.7</v>
      </c>
    </row>
    <row r="21" spans="1:3" x14ac:dyDescent="0.25">
      <c r="A21" s="134" t="s">
        <v>1273</v>
      </c>
      <c r="B21" s="135">
        <v>20963.87</v>
      </c>
      <c r="C21" s="135"/>
    </row>
    <row r="22" spans="1:3" x14ac:dyDescent="0.25">
      <c r="A22" s="134" t="s">
        <v>1274</v>
      </c>
      <c r="B22" s="135">
        <v>103309188.03</v>
      </c>
      <c r="C22" s="135"/>
    </row>
    <row r="23" spans="1:3" x14ac:dyDescent="0.25">
      <c r="A23" s="136" t="s">
        <v>1274</v>
      </c>
      <c r="B23" s="137">
        <v>34787222.149999999</v>
      </c>
      <c r="C23" s="137"/>
    </row>
    <row r="24" spans="1:3" x14ac:dyDescent="0.25">
      <c r="A24" s="134" t="s">
        <v>1274</v>
      </c>
      <c r="B24" s="135"/>
      <c r="C24" s="135">
        <v>1243256.7</v>
      </c>
    </row>
    <row r="25" spans="1:3" x14ac:dyDescent="0.25">
      <c r="A25" s="134" t="s">
        <v>1274</v>
      </c>
      <c r="B25" s="135"/>
      <c r="C25" s="135">
        <v>375197.8</v>
      </c>
    </row>
    <row r="26" spans="1:3" x14ac:dyDescent="0.25">
      <c r="A26" s="134" t="s">
        <v>1405</v>
      </c>
      <c r="B26" s="135">
        <v>376026.08</v>
      </c>
      <c r="C26" s="135"/>
    </row>
    <row r="27" spans="1:3" x14ac:dyDescent="0.25">
      <c r="A27" s="134" t="s">
        <v>1405</v>
      </c>
      <c r="B27" s="135">
        <v>2184118.9</v>
      </c>
      <c r="C27" s="135">
        <v>2184118.9</v>
      </c>
    </row>
    <row r="28" spans="1:3" x14ac:dyDescent="0.25">
      <c r="A28" s="136" t="s">
        <v>1405</v>
      </c>
      <c r="B28" s="137">
        <v>3951941.39</v>
      </c>
      <c r="C28" s="137">
        <v>3775392.56</v>
      </c>
    </row>
    <row r="29" spans="1:3" x14ac:dyDescent="0.25">
      <c r="A29" s="134" t="s">
        <v>1405</v>
      </c>
      <c r="B29" s="135">
        <v>354931.94</v>
      </c>
      <c r="C29" s="135">
        <v>354931.94</v>
      </c>
    </row>
    <row r="30" spans="1:3" x14ac:dyDescent="0.25">
      <c r="A30" s="134" t="s">
        <v>1405</v>
      </c>
      <c r="B30" s="135">
        <v>882351.42</v>
      </c>
      <c r="C30" s="135">
        <v>882351.42</v>
      </c>
    </row>
    <row r="31" spans="1:3" x14ac:dyDescent="0.25">
      <c r="A31" s="134" t="s">
        <v>1405</v>
      </c>
      <c r="B31" s="135">
        <v>1474513.49</v>
      </c>
      <c r="C31" s="135">
        <v>1474513.49</v>
      </c>
    </row>
    <row r="32" spans="1:3" x14ac:dyDescent="0.25">
      <c r="A32" s="134" t="s">
        <v>1405</v>
      </c>
      <c r="B32" s="135">
        <v>10085735.52</v>
      </c>
      <c r="C32" s="135">
        <v>10085735.52</v>
      </c>
    </row>
    <row r="33" spans="1:3" x14ac:dyDescent="0.25">
      <c r="A33" s="136" t="s">
        <v>1405</v>
      </c>
      <c r="B33" s="137">
        <v>27084196.129999999</v>
      </c>
      <c r="C33" s="137"/>
    </row>
    <row r="34" spans="1:3" x14ac:dyDescent="0.25">
      <c r="A34" s="134" t="s">
        <v>1405</v>
      </c>
      <c r="B34" s="135">
        <v>13779666.880000001</v>
      </c>
      <c r="C34" s="135">
        <v>13779666.880000001</v>
      </c>
    </row>
    <row r="35" spans="1:3" x14ac:dyDescent="0.25">
      <c r="A35" s="134" t="s">
        <v>1405</v>
      </c>
      <c r="B35" s="135">
        <v>139280.51999999999</v>
      </c>
      <c r="C35" s="135">
        <v>139280.51999999999</v>
      </c>
    </row>
    <row r="36" spans="1:3" x14ac:dyDescent="0.25">
      <c r="A36" s="134" t="s">
        <v>1405</v>
      </c>
      <c r="B36" s="135">
        <v>9508442.3300000001</v>
      </c>
      <c r="C36" s="135">
        <v>9508442.3300000001</v>
      </c>
    </row>
    <row r="37" spans="1:3" x14ac:dyDescent="0.25">
      <c r="A37" s="134" t="s">
        <v>1405</v>
      </c>
      <c r="B37" s="135">
        <v>8741460.1300000008</v>
      </c>
      <c r="C37" s="135">
        <v>8741460.1300000008</v>
      </c>
    </row>
    <row r="38" spans="1:3" x14ac:dyDescent="0.25">
      <c r="A38" s="136" t="s">
        <v>1406</v>
      </c>
      <c r="B38" s="137">
        <v>54454997.5</v>
      </c>
      <c r="C38" s="137">
        <v>54454997.5</v>
      </c>
    </row>
    <row r="39" spans="1:3" x14ac:dyDescent="0.25">
      <c r="A39" s="134" t="s">
        <v>1406</v>
      </c>
      <c r="B39" s="135">
        <v>128151170.64</v>
      </c>
      <c r="C39" s="135">
        <v>121076753.38</v>
      </c>
    </row>
    <row r="40" spans="1:3" x14ac:dyDescent="0.25">
      <c r="A40" s="134" t="s">
        <v>1406</v>
      </c>
      <c r="B40" s="135">
        <v>151059421.16</v>
      </c>
      <c r="C40" s="135">
        <v>150707043.44</v>
      </c>
    </row>
    <row r="41" spans="1:3" x14ac:dyDescent="0.25">
      <c r="A41" s="134" t="s">
        <v>1406</v>
      </c>
      <c r="B41" s="135">
        <v>45916535.009999998</v>
      </c>
      <c r="C41" s="135">
        <v>45655107.460000001</v>
      </c>
    </row>
    <row r="42" spans="1:3" x14ac:dyDescent="0.25">
      <c r="A42" s="134" t="s">
        <v>1406</v>
      </c>
      <c r="B42" s="135">
        <v>1417471375.51</v>
      </c>
      <c r="C42" s="135">
        <v>1417471370.9300001</v>
      </c>
    </row>
    <row r="43" spans="1:3" x14ac:dyDescent="0.25">
      <c r="A43" s="136" t="s">
        <v>1406</v>
      </c>
      <c r="B43" s="137">
        <v>1795269527.27</v>
      </c>
      <c r="C43" s="137">
        <v>1687314252.21</v>
      </c>
    </row>
    <row r="44" spans="1:3" x14ac:dyDescent="0.25">
      <c r="A44" s="134" t="s">
        <v>1406</v>
      </c>
      <c r="B44" s="135">
        <v>290725109.62</v>
      </c>
      <c r="C44" s="135">
        <v>290669698.5</v>
      </c>
    </row>
    <row r="45" spans="1:3" x14ac:dyDescent="0.25">
      <c r="A45" s="134" t="s">
        <v>1406</v>
      </c>
      <c r="B45" s="135">
        <v>155948751.24000001</v>
      </c>
      <c r="C45" s="135">
        <v>155948751.24000001</v>
      </c>
    </row>
    <row r="46" spans="1:3" x14ac:dyDescent="0.25">
      <c r="A46" s="134" t="s">
        <v>1407</v>
      </c>
      <c r="B46" s="135">
        <v>15878925.439999999</v>
      </c>
      <c r="C46" s="135">
        <v>15878925.439999999</v>
      </c>
    </row>
    <row r="47" spans="1:3" x14ac:dyDescent="0.25">
      <c r="A47" s="134" t="s">
        <v>1408</v>
      </c>
      <c r="B47" s="135">
        <v>4759849.4000000004</v>
      </c>
      <c r="C47" s="135">
        <v>4759849.4000000004</v>
      </c>
    </row>
    <row r="48" spans="1:3" x14ac:dyDescent="0.25">
      <c r="A48" s="136" t="s">
        <v>1279</v>
      </c>
      <c r="B48" s="137">
        <v>186</v>
      </c>
      <c r="C48" s="137"/>
    </row>
    <row r="49" spans="1:3" x14ac:dyDescent="0.25">
      <c r="A49" s="134" t="s">
        <v>1280</v>
      </c>
      <c r="B49" s="135">
        <v>18775421.989999998</v>
      </c>
      <c r="C49" s="135">
        <v>18684791.98</v>
      </c>
    </row>
    <row r="50" spans="1:3" x14ac:dyDescent="0.25">
      <c r="A50" s="134" t="s">
        <v>1281</v>
      </c>
      <c r="B50" s="135">
        <v>145511486.69</v>
      </c>
      <c r="C50" s="135">
        <v>145209777.06</v>
      </c>
    </row>
    <row r="51" spans="1:3" x14ac:dyDescent="0.25">
      <c r="A51" s="134" t="s">
        <v>1282</v>
      </c>
      <c r="B51" s="135">
        <v>1553290.67</v>
      </c>
      <c r="C51" s="135">
        <v>1553290.67</v>
      </c>
    </row>
    <row r="52" spans="1:3" x14ac:dyDescent="0.25">
      <c r="A52" s="134" t="s">
        <v>1283</v>
      </c>
      <c r="B52" s="135">
        <v>159126488.65000001</v>
      </c>
      <c r="C52" s="135">
        <v>159126488.65000001</v>
      </c>
    </row>
    <row r="53" spans="1:3" x14ac:dyDescent="0.25">
      <c r="A53" s="136" t="s">
        <v>1284</v>
      </c>
      <c r="B53" s="137">
        <v>4096000</v>
      </c>
      <c r="C53" s="137">
        <v>4096000</v>
      </c>
    </row>
    <row r="54" spans="1:3" x14ac:dyDescent="0.25">
      <c r="A54" s="134" t="s">
        <v>1409</v>
      </c>
      <c r="B54" s="135">
        <v>1316725.92</v>
      </c>
      <c r="C54" s="135">
        <v>1316725.92</v>
      </c>
    </row>
    <row r="55" spans="1:3" x14ac:dyDescent="0.25">
      <c r="A55" s="134" t="s">
        <v>1287</v>
      </c>
      <c r="B55" s="135">
        <v>-0.39</v>
      </c>
      <c r="C55" s="135">
        <v>-0.39</v>
      </c>
    </row>
    <row r="56" spans="1:3" x14ac:dyDescent="0.25">
      <c r="A56" s="134" t="s">
        <v>1287</v>
      </c>
      <c r="B56" s="135">
        <v>483905612.54000002</v>
      </c>
      <c r="C56" s="135">
        <v>483905612.56</v>
      </c>
    </row>
    <row r="57" spans="1:3" x14ac:dyDescent="0.25">
      <c r="A57" s="134" t="s">
        <v>1288</v>
      </c>
      <c r="B57" s="135">
        <v>86552560.760000005</v>
      </c>
      <c r="C57" s="135">
        <v>86552560.760000005</v>
      </c>
    </row>
    <row r="58" spans="1:3" x14ac:dyDescent="0.25">
      <c r="A58" s="136" t="s">
        <v>1288</v>
      </c>
      <c r="B58" s="137">
        <v>3695046930.3800001</v>
      </c>
      <c r="C58" s="137">
        <v>3694630124.9400001</v>
      </c>
    </row>
    <row r="59" spans="1:3" x14ac:dyDescent="0.25">
      <c r="A59" s="134" t="s">
        <v>1290</v>
      </c>
      <c r="B59" s="135">
        <v>336256.27</v>
      </c>
      <c r="C59" s="135">
        <v>336256.27</v>
      </c>
    </row>
    <row r="60" spans="1:3" x14ac:dyDescent="0.25">
      <c r="A60" s="134" t="s">
        <v>1410</v>
      </c>
      <c r="B60" s="135">
        <v>33189.629999999997</v>
      </c>
      <c r="C60" s="135">
        <v>33189.629999999997</v>
      </c>
    </row>
    <row r="61" spans="1:3" x14ac:dyDescent="0.25">
      <c r="A61" s="134" t="s">
        <v>1411</v>
      </c>
      <c r="B61" s="135">
        <v>16666.669999999998</v>
      </c>
      <c r="C61" s="135">
        <v>16666.669999999998</v>
      </c>
    </row>
    <row r="62" spans="1:3" x14ac:dyDescent="0.25">
      <c r="A62" s="134" t="s">
        <v>1412</v>
      </c>
      <c r="B62" s="135">
        <v>8359.2000000000007</v>
      </c>
      <c r="C62" s="135">
        <v>8359.2000000000007</v>
      </c>
    </row>
    <row r="63" spans="1:3" x14ac:dyDescent="0.25">
      <c r="A63" s="136" t="s">
        <v>1291</v>
      </c>
      <c r="B63" s="137">
        <v>103077.72</v>
      </c>
      <c r="C63" s="137">
        <v>103077.7</v>
      </c>
    </row>
    <row r="64" spans="1:3" x14ac:dyDescent="0.25">
      <c r="A64" s="134" t="s">
        <v>1292</v>
      </c>
      <c r="B64" s="135">
        <v>439553.29</v>
      </c>
      <c r="C64" s="135">
        <v>306781</v>
      </c>
    </row>
    <row r="65" spans="1:3" x14ac:dyDescent="0.25">
      <c r="A65" s="134" t="s">
        <v>1294</v>
      </c>
      <c r="B65" s="135">
        <v>664.76</v>
      </c>
      <c r="C65" s="135">
        <v>660.63</v>
      </c>
    </row>
    <row r="66" spans="1:3" x14ac:dyDescent="0.25">
      <c r="A66" s="134" t="s">
        <v>1413</v>
      </c>
      <c r="B66" s="135">
        <v>67669.23</v>
      </c>
      <c r="C66" s="135">
        <v>67669.23</v>
      </c>
    </row>
    <row r="67" spans="1:3" x14ac:dyDescent="0.25">
      <c r="A67" s="134" t="s">
        <v>1295</v>
      </c>
      <c r="B67" s="135"/>
      <c r="C67" s="135">
        <v>5000</v>
      </c>
    </row>
    <row r="68" spans="1:3" x14ac:dyDescent="0.25">
      <c r="A68" s="136" t="s">
        <v>1295</v>
      </c>
      <c r="B68" s="137"/>
      <c r="C68" s="137">
        <v>5000</v>
      </c>
    </row>
    <row r="69" spans="1:3" x14ac:dyDescent="0.25">
      <c r="A69" s="134" t="s">
        <v>1297</v>
      </c>
      <c r="B69" s="135"/>
      <c r="C69" s="135">
        <v>4949107.63</v>
      </c>
    </row>
    <row r="70" spans="1:3" x14ac:dyDescent="0.25">
      <c r="A70" s="134" t="s">
        <v>1298</v>
      </c>
      <c r="B70" s="135">
        <v>77669.23</v>
      </c>
      <c r="C70" s="135"/>
    </row>
    <row r="71" spans="1:3" x14ac:dyDescent="0.25">
      <c r="A71" s="134" t="s">
        <v>1299</v>
      </c>
      <c r="B71" s="135">
        <v>21846725.920000002</v>
      </c>
      <c r="C71" s="135">
        <v>84361460</v>
      </c>
    </row>
    <row r="72" spans="1:3" x14ac:dyDescent="0.25">
      <c r="A72" s="134" t="s">
        <v>1414</v>
      </c>
      <c r="B72" s="135"/>
      <c r="C72" s="135"/>
    </row>
    <row r="73" spans="1:3" x14ac:dyDescent="0.25">
      <c r="A73" s="136" t="s">
        <v>1414</v>
      </c>
      <c r="B73" s="137"/>
      <c r="C73" s="137"/>
    </row>
    <row r="74" spans="1:3" x14ac:dyDescent="0.25">
      <c r="A74" s="134" t="s">
        <v>1414</v>
      </c>
      <c r="B74" s="135"/>
      <c r="C74" s="135">
        <v>21818271</v>
      </c>
    </row>
    <row r="75" spans="1:3" x14ac:dyDescent="0.25">
      <c r="A75" s="134" t="s">
        <v>1414</v>
      </c>
      <c r="B75" s="135"/>
      <c r="C75" s="135">
        <v>143371938.27000001</v>
      </c>
    </row>
    <row r="76" spans="1:3" x14ac:dyDescent="0.25">
      <c r="A76" s="134" t="s">
        <v>1415</v>
      </c>
      <c r="B76" s="135">
        <v>40000</v>
      </c>
      <c r="C76" s="135">
        <v>40000</v>
      </c>
    </row>
    <row r="77" spans="1:3" x14ac:dyDescent="0.25">
      <c r="A77" s="134" t="s">
        <v>1415</v>
      </c>
      <c r="B77" s="135">
        <v>6586.42</v>
      </c>
      <c r="C77" s="135">
        <v>6586.42</v>
      </c>
    </row>
    <row r="78" spans="1:3" x14ac:dyDescent="0.25">
      <c r="A78" s="136" t="s">
        <v>1415</v>
      </c>
      <c r="B78" s="137">
        <v>47072719.82</v>
      </c>
      <c r="C78" s="137">
        <v>49805392.740000002</v>
      </c>
    </row>
    <row r="79" spans="1:3" x14ac:dyDescent="0.25">
      <c r="A79" s="134" t="s">
        <v>1415</v>
      </c>
      <c r="B79" s="135">
        <v>12740</v>
      </c>
      <c r="C79" s="135">
        <v>12740</v>
      </c>
    </row>
    <row r="80" spans="1:3" x14ac:dyDescent="0.25">
      <c r="A80" s="134" t="s">
        <v>1415</v>
      </c>
      <c r="B80" s="135">
        <v>18300</v>
      </c>
      <c r="C80" s="135">
        <v>18300</v>
      </c>
    </row>
    <row r="81" spans="1:3" x14ac:dyDescent="0.25">
      <c r="A81" s="134" t="s">
        <v>1415</v>
      </c>
      <c r="B81" s="135">
        <v>6840</v>
      </c>
      <c r="C81" s="135">
        <v>6840</v>
      </c>
    </row>
    <row r="82" spans="1:3" x14ac:dyDescent="0.25">
      <c r="A82" s="134" t="s">
        <v>1415</v>
      </c>
      <c r="B82" s="135">
        <v>85390</v>
      </c>
      <c r="C82" s="135">
        <v>85390</v>
      </c>
    </row>
    <row r="83" spans="1:3" x14ac:dyDescent="0.25">
      <c r="A83" s="136" t="s">
        <v>1415</v>
      </c>
      <c r="B83" s="137">
        <v>97332.62</v>
      </c>
      <c r="C83" s="137">
        <v>98160</v>
      </c>
    </row>
    <row r="84" spans="1:3" x14ac:dyDescent="0.25">
      <c r="A84" s="134" t="s">
        <v>1415</v>
      </c>
      <c r="B84" s="135">
        <v>8900</v>
      </c>
      <c r="C84" s="135">
        <v>8900</v>
      </c>
    </row>
    <row r="85" spans="1:3" x14ac:dyDescent="0.25">
      <c r="A85" s="134" t="s">
        <v>1415</v>
      </c>
      <c r="B85" s="135">
        <v>8900</v>
      </c>
      <c r="C85" s="135">
        <v>8900</v>
      </c>
    </row>
    <row r="86" spans="1:3" x14ac:dyDescent="0.25">
      <c r="A86" s="134" t="s">
        <v>1415</v>
      </c>
      <c r="B86" s="135">
        <v>547230.01</v>
      </c>
      <c r="C86" s="135">
        <v>547230</v>
      </c>
    </row>
    <row r="87" spans="1:3" x14ac:dyDescent="0.25">
      <c r="A87" s="134" t="s">
        <v>1415</v>
      </c>
      <c r="B87" s="135">
        <v>30560</v>
      </c>
      <c r="C87" s="135">
        <v>36385</v>
      </c>
    </row>
    <row r="88" spans="1:3" x14ac:dyDescent="0.25">
      <c r="A88" s="136" t="s">
        <v>1415</v>
      </c>
      <c r="B88" s="137"/>
      <c r="C88" s="137"/>
    </row>
    <row r="89" spans="1:3" x14ac:dyDescent="0.25">
      <c r="A89" s="134" t="s">
        <v>1415</v>
      </c>
      <c r="B89" s="135">
        <v>8097.6</v>
      </c>
      <c r="C89" s="135">
        <v>8097.6</v>
      </c>
    </row>
    <row r="90" spans="1:3" x14ac:dyDescent="0.25">
      <c r="A90" s="134" t="s">
        <v>1415</v>
      </c>
      <c r="B90" s="135">
        <v>12717.9</v>
      </c>
      <c r="C90" s="135">
        <v>12717.9</v>
      </c>
    </row>
    <row r="91" spans="1:3" x14ac:dyDescent="0.25">
      <c r="A91" s="134" t="s">
        <v>1415</v>
      </c>
      <c r="B91" s="135">
        <v>62064</v>
      </c>
      <c r="C91" s="135">
        <v>62064</v>
      </c>
    </row>
    <row r="92" spans="1:3" x14ac:dyDescent="0.25">
      <c r="A92" s="134" t="s">
        <v>1415</v>
      </c>
      <c r="B92" s="135">
        <v>12300.2</v>
      </c>
      <c r="C92" s="135">
        <v>12300.2</v>
      </c>
    </row>
    <row r="93" spans="1:3" x14ac:dyDescent="0.25">
      <c r="A93" s="136" t="s">
        <v>1415</v>
      </c>
      <c r="B93" s="137"/>
      <c r="C93" s="137">
        <v>2690821.45</v>
      </c>
    </row>
    <row r="94" spans="1:3" x14ac:dyDescent="0.25">
      <c r="A94" s="134" t="s">
        <v>1415</v>
      </c>
      <c r="B94" s="135">
        <v>153487.41</v>
      </c>
      <c r="C94" s="135">
        <v>153487.41</v>
      </c>
    </row>
    <row r="95" spans="1:3" x14ac:dyDescent="0.25">
      <c r="A95" s="134" t="s">
        <v>1415</v>
      </c>
      <c r="B95" s="135">
        <v>4710</v>
      </c>
      <c r="C95" s="135">
        <v>4710</v>
      </c>
    </row>
    <row r="96" spans="1:3" x14ac:dyDescent="0.25">
      <c r="A96" s="134" t="s">
        <v>1415</v>
      </c>
      <c r="B96" s="135">
        <v>5610</v>
      </c>
      <c r="C96" s="135">
        <v>5740</v>
      </c>
    </row>
    <row r="97" spans="1:3" x14ac:dyDescent="0.25">
      <c r="A97" s="134" t="s">
        <v>1415</v>
      </c>
      <c r="B97" s="135">
        <v>181116</v>
      </c>
      <c r="C97" s="135">
        <v>181116</v>
      </c>
    </row>
    <row r="98" spans="1:3" x14ac:dyDescent="0.25">
      <c r="A98" s="136" t="s">
        <v>1415</v>
      </c>
      <c r="B98" s="137">
        <v>8246.4</v>
      </c>
      <c r="C98" s="137">
        <v>8246.4</v>
      </c>
    </row>
    <row r="99" spans="1:3" x14ac:dyDescent="0.25">
      <c r="A99" s="134" t="s">
        <v>1415</v>
      </c>
      <c r="B99" s="135">
        <v>108721.2</v>
      </c>
      <c r="C99" s="135">
        <v>111921.2</v>
      </c>
    </row>
    <row r="100" spans="1:3" x14ac:dyDescent="0.25">
      <c r="A100" s="134" t="s">
        <v>1415</v>
      </c>
      <c r="B100" s="135">
        <v>82200</v>
      </c>
      <c r="C100" s="135">
        <v>82200</v>
      </c>
    </row>
    <row r="101" spans="1:3" x14ac:dyDescent="0.25">
      <c r="A101" s="134" t="s">
        <v>1415</v>
      </c>
      <c r="B101" s="135">
        <v>740309.63</v>
      </c>
      <c r="C101" s="135">
        <v>740309.63</v>
      </c>
    </row>
    <row r="102" spans="1:3" x14ac:dyDescent="0.25">
      <c r="A102" s="134" t="s">
        <v>1415</v>
      </c>
      <c r="B102" s="135">
        <v>2160</v>
      </c>
      <c r="C102" s="135">
        <v>2160</v>
      </c>
    </row>
    <row r="103" spans="1:3" x14ac:dyDescent="0.25">
      <c r="A103" s="136" t="s">
        <v>1415</v>
      </c>
      <c r="B103" s="137">
        <v>608185.76</v>
      </c>
      <c r="C103" s="137">
        <v>611036.05000000005</v>
      </c>
    </row>
    <row r="104" spans="1:3" x14ac:dyDescent="0.25">
      <c r="A104" s="134" t="s">
        <v>1415</v>
      </c>
      <c r="B104" s="135">
        <v>30287</v>
      </c>
      <c r="C104" s="135">
        <v>30287</v>
      </c>
    </row>
    <row r="105" spans="1:3" x14ac:dyDescent="0.25">
      <c r="A105" s="134" t="s">
        <v>1415</v>
      </c>
      <c r="B105" s="135">
        <v>3600</v>
      </c>
      <c r="C105" s="135">
        <v>3600</v>
      </c>
    </row>
    <row r="106" spans="1:3" x14ac:dyDescent="0.25">
      <c r="A106" s="134" t="s">
        <v>1415</v>
      </c>
      <c r="B106" s="135">
        <v>796705.26</v>
      </c>
      <c r="C106" s="135">
        <v>915234.94</v>
      </c>
    </row>
    <row r="107" spans="1:3" x14ac:dyDescent="0.25">
      <c r="A107" s="134" t="s">
        <v>1415</v>
      </c>
      <c r="B107" s="135">
        <v>1026644</v>
      </c>
      <c r="C107" s="135">
        <v>1075274</v>
      </c>
    </row>
    <row r="108" spans="1:3" x14ac:dyDescent="0.25">
      <c r="A108" s="136" t="s">
        <v>1415</v>
      </c>
      <c r="B108" s="137">
        <v>12600</v>
      </c>
      <c r="C108" s="137">
        <v>12600</v>
      </c>
    </row>
    <row r="109" spans="1:3" x14ac:dyDescent="0.25">
      <c r="A109" s="134" t="s">
        <v>1415</v>
      </c>
      <c r="B109" s="135">
        <v>781149.72</v>
      </c>
      <c r="C109" s="135">
        <v>909450.3</v>
      </c>
    </row>
    <row r="110" spans="1:3" x14ac:dyDescent="0.25">
      <c r="A110" s="134" t="s">
        <v>1415</v>
      </c>
      <c r="B110" s="135">
        <v>17099.990000000002</v>
      </c>
      <c r="C110" s="135">
        <v>17099.990000000002</v>
      </c>
    </row>
    <row r="111" spans="1:3" x14ac:dyDescent="0.25">
      <c r="A111" s="134" t="s">
        <v>1415</v>
      </c>
      <c r="B111" s="135">
        <v>1780</v>
      </c>
      <c r="C111" s="135">
        <v>1780</v>
      </c>
    </row>
    <row r="112" spans="1:3" x14ac:dyDescent="0.25">
      <c r="A112" s="134" t="s">
        <v>1415</v>
      </c>
      <c r="B112" s="135">
        <v>58453.2</v>
      </c>
      <c r="C112" s="135">
        <v>58453.2</v>
      </c>
    </row>
    <row r="113" spans="1:3" x14ac:dyDescent="0.25">
      <c r="A113" s="136" t="s">
        <v>1415</v>
      </c>
      <c r="B113" s="137">
        <v>236564.75</v>
      </c>
      <c r="C113" s="137">
        <v>236564.75</v>
      </c>
    </row>
    <row r="114" spans="1:3" x14ac:dyDescent="0.25">
      <c r="A114" s="134" t="s">
        <v>1415</v>
      </c>
      <c r="B114" s="135">
        <v>10130</v>
      </c>
      <c r="C114" s="135">
        <v>10130</v>
      </c>
    </row>
    <row r="115" spans="1:3" x14ac:dyDescent="0.25">
      <c r="A115" s="134" t="s">
        <v>1415</v>
      </c>
      <c r="B115" s="135">
        <v>20112</v>
      </c>
      <c r="C115" s="135">
        <v>20112</v>
      </c>
    </row>
    <row r="116" spans="1:3" x14ac:dyDescent="0.25">
      <c r="A116" s="134" t="s">
        <v>1416</v>
      </c>
      <c r="B116" s="135"/>
      <c r="C116" s="135">
        <v>45856840</v>
      </c>
    </row>
    <row r="117" spans="1:3" x14ac:dyDescent="0.25">
      <c r="A117" s="134" t="s">
        <v>1416</v>
      </c>
      <c r="B117" s="135">
        <v>16823.849999999999</v>
      </c>
      <c r="C117" s="135">
        <v>16823.849999999999</v>
      </c>
    </row>
    <row r="118" spans="1:3" x14ac:dyDescent="0.25">
      <c r="A118" s="136" t="s">
        <v>1416</v>
      </c>
      <c r="B118" s="137">
        <v>1141.02</v>
      </c>
      <c r="C118" s="137">
        <v>1141.02</v>
      </c>
    </row>
    <row r="119" spans="1:3" x14ac:dyDescent="0.25">
      <c r="A119" s="134" t="s">
        <v>1416</v>
      </c>
      <c r="B119" s="135">
        <v>109397.77</v>
      </c>
      <c r="C119" s="135">
        <v>109397.77</v>
      </c>
    </row>
    <row r="120" spans="1:3" x14ac:dyDescent="0.25">
      <c r="A120" s="134" t="s">
        <v>1416</v>
      </c>
      <c r="B120" s="135">
        <v>220304386.94</v>
      </c>
      <c r="C120" s="135">
        <v>220277847.28999999</v>
      </c>
    </row>
    <row r="121" spans="1:3" x14ac:dyDescent="0.25">
      <c r="A121" s="134" t="s">
        <v>1416</v>
      </c>
      <c r="B121" s="135">
        <v>3915288.58</v>
      </c>
      <c r="C121" s="135">
        <v>3915288.58</v>
      </c>
    </row>
    <row r="122" spans="1:3" x14ac:dyDescent="0.25">
      <c r="A122" s="134" t="s">
        <v>1416</v>
      </c>
      <c r="B122" s="135">
        <v>13810.16</v>
      </c>
      <c r="C122" s="135">
        <v>13810.16</v>
      </c>
    </row>
    <row r="123" spans="1:3" x14ac:dyDescent="0.25">
      <c r="A123" s="136" t="s">
        <v>1416</v>
      </c>
      <c r="B123" s="137">
        <v>3322553831.5799999</v>
      </c>
      <c r="C123" s="137">
        <v>3321228865.8299999</v>
      </c>
    </row>
    <row r="124" spans="1:3" x14ac:dyDescent="0.25">
      <c r="A124" s="134" t="s">
        <v>1416</v>
      </c>
      <c r="B124" s="135">
        <v>265701.90999999997</v>
      </c>
      <c r="C124" s="135">
        <v>265701.90999999997</v>
      </c>
    </row>
    <row r="125" spans="1:3" x14ac:dyDescent="0.25">
      <c r="A125" s="134" t="s">
        <v>1416</v>
      </c>
      <c r="B125" s="135">
        <v>147138.32</v>
      </c>
      <c r="C125" s="135">
        <v>147138.32</v>
      </c>
    </row>
    <row r="126" spans="1:3" x14ac:dyDescent="0.25">
      <c r="A126" s="134" t="s">
        <v>1416</v>
      </c>
      <c r="B126" s="135">
        <v>18403.57</v>
      </c>
      <c r="C126" s="135">
        <v>21724.54</v>
      </c>
    </row>
    <row r="127" spans="1:3" x14ac:dyDescent="0.25">
      <c r="A127" s="134" t="s">
        <v>1416</v>
      </c>
      <c r="B127" s="135">
        <v>569.58000000000004</v>
      </c>
      <c r="C127" s="135">
        <v>569.58000000000004</v>
      </c>
    </row>
    <row r="128" spans="1:3" x14ac:dyDescent="0.25">
      <c r="A128" s="136" t="s">
        <v>1416</v>
      </c>
      <c r="B128" s="137">
        <v>23902.880000000001</v>
      </c>
      <c r="C128" s="137">
        <v>23902.880000000001</v>
      </c>
    </row>
    <row r="129" spans="1:3" x14ac:dyDescent="0.25">
      <c r="A129" s="134" t="s">
        <v>1416</v>
      </c>
      <c r="B129" s="135">
        <v>4339.03</v>
      </c>
      <c r="C129" s="135">
        <v>4339.0200000000004</v>
      </c>
    </row>
    <row r="130" spans="1:3" x14ac:dyDescent="0.25">
      <c r="A130" s="134" t="s">
        <v>1416</v>
      </c>
      <c r="B130" s="135">
        <v>187445730.41999999</v>
      </c>
      <c r="C130" s="135">
        <v>187443852.59</v>
      </c>
    </row>
    <row r="131" spans="1:3" x14ac:dyDescent="0.25">
      <c r="A131" s="134" t="s">
        <v>1416</v>
      </c>
      <c r="B131" s="135">
        <v>15985.06</v>
      </c>
      <c r="C131" s="135">
        <v>15985.06</v>
      </c>
    </row>
    <row r="132" spans="1:3" x14ac:dyDescent="0.25">
      <c r="A132" s="134" t="s">
        <v>1416</v>
      </c>
      <c r="B132" s="135"/>
      <c r="C132" s="135">
        <v>314692.56</v>
      </c>
    </row>
    <row r="133" spans="1:3" x14ac:dyDescent="0.25">
      <c r="A133" s="136" t="s">
        <v>1416</v>
      </c>
      <c r="B133" s="137">
        <v>2886892.92</v>
      </c>
      <c r="C133" s="137">
        <v>2886892.92</v>
      </c>
    </row>
    <row r="134" spans="1:3" x14ac:dyDescent="0.25">
      <c r="A134" s="134" t="s">
        <v>1416</v>
      </c>
      <c r="B134" s="135">
        <v>58504823.369999997</v>
      </c>
      <c r="C134" s="135">
        <v>58504823.369999997</v>
      </c>
    </row>
    <row r="135" spans="1:3" x14ac:dyDescent="0.25">
      <c r="A135" s="134" t="s">
        <v>1416</v>
      </c>
      <c r="B135" s="135">
        <v>161224410.91999999</v>
      </c>
      <c r="C135" s="135">
        <v>161072871.25999999</v>
      </c>
    </row>
    <row r="136" spans="1:3" x14ac:dyDescent="0.25">
      <c r="A136" s="134" t="s">
        <v>1416</v>
      </c>
      <c r="B136" s="135">
        <v>768102.07</v>
      </c>
      <c r="C136" s="135">
        <v>768102.07</v>
      </c>
    </row>
    <row r="137" spans="1:3" x14ac:dyDescent="0.25">
      <c r="A137" s="134" t="s">
        <v>1416</v>
      </c>
      <c r="B137" s="135">
        <v>11142.79</v>
      </c>
      <c r="C137" s="135">
        <v>11142.79</v>
      </c>
    </row>
    <row r="138" spans="1:3" x14ac:dyDescent="0.25">
      <c r="A138" s="136" t="s">
        <v>1416</v>
      </c>
      <c r="B138" s="137">
        <v>15366396.52</v>
      </c>
      <c r="C138" s="137">
        <v>15366396.52</v>
      </c>
    </row>
    <row r="139" spans="1:3" x14ac:dyDescent="0.25">
      <c r="A139" s="134" t="s">
        <v>1416</v>
      </c>
      <c r="B139" s="135">
        <v>4553.46</v>
      </c>
      <c r="C139" s="135">
        <v>4553.46</v>
      </c>
    </row>
    <row r="140" spans="1:3" x14ac:dyDescent="0.25">
      <c r="A140" s="134" t="s">
        <v>1416</v>
      </c>
      <c r="B140" s="135">
        <v>60015.4</v>
      </c>
      <c r="C140" s="135">
        <v>60015.4</v>
      </c>
    </row>
    <row r="141" spans="1:3" x14ac:dyDescent="0.25">
      <c r="A141" s="134" t="s">
        <v>1416</v>
      </c>
      <c r="B141" s="135">
        <v>15727.38</v>
      </c>
      <c r="C141" s="135">
        <v>15727.38</v>
      </c>
    </row>
    <row r="142" spans="1:3" x14ac:dyDescent="0.25">
      <c r="A142" s="134" t="s">
        <v>1416</v>
      </c>
      <c r="B142" s="135">
        <v>1028.3399999999999</v>
      </c>
      <c r="C142" s="135">
        <v>1028.3399999999999</v>
      </c>
    </row>
    <row r="143" spans="1:3" x14ac:dyDescent="0.25">
      <c r="A143" s="136" t="s">
        <v>1416</v>
      </c>
      <c r="B143" s="137">
        <v>2732.49</v>
      </c>
      <c r="C143" s="137">
        <v>2732.49</v>
      </c>
    </row>
    <row r="144" spans="1:3" x14ac:dyDescent="0.25">
      <c r="A144" s="134" t="s">
        <v>1416</v>
      </c>
      <c r="B144" s="135">
        <v>9170.2199999999993</v>
      </c>
      <c r="C144" s="135">
        <v>9170.2199999999993</v>
      </c>
    </row>
    <row r="145" spans="1:3" x14ac:dyDescent="0.25">
      <c r="A145" s="134" t="s">
        <v>1416</v>
      </c>
      <c r="B145" s="135">
        <v>19981.87</v>
      </c>
      <c r="C145" s="135">
        <v>19981.87</v>
      </c>
    </row>
    <row r="146" spans="1:3" x14ac:dyDescent="0.25">
      <c r="A146" s="134" t="s">
        <v>1416</v>
      </c>
      <c r="B146" s="135">
        <v>9058.5</v>
      </c>
      <c r="C146" s="135">
        <v>9058.5</v>
      </c>
    </row>
    <row r="147" spans="1:3" x14ac:dyDescent="0.25">
      <c r="A147" s="134" t="s">
        <v>1416</v>
      </c>
      <c r="B147" s="135">
        <v>31485535.620000001</v>
      </c>
      <c r="C147" s="135">
        <v>31485535.620000001</v>
      </c>
    </row>
    <row r="148" spans="1:3" x14ac:dyDescent="0.25">
      <c r="A148" s="136" t="s">
        <v>1416</v>
      </c>
      <c r="B148" s="137">
        <v>1288784.97</v>
      </c>
      <c r="C148" s="137">
        <v>1233823.23</v>
      </c>
    </row>
    <row r="149" spans="1:3" x14ac:dyDescent="0.25">
      <c r="A149" s="134" t="s">
        <v>1416</v>
      </c>
      <c r="B149" s="135">
        <v>756.03</v>
      </c>
      <c r="C149" s="135">
        <v>756.03</v>
      </c>
    </row>
    <row r="150" spans="1:3" x14ac:dyDescent="0.25">
      <c r="A150" s="134" t="s">
        <v>1416</v>
      </c>
      <c r="B150" s="135">
        <v>16585.02</v>
      </c>
      <c r="C150" s="135">
        <v>16585.02</v>
      </c>
    </row>
    <row r="151" spans="1:3" x14ac:dyDescent="0.25">
      <c r="A151" s="134" t="s">
        <v>1416</v>
      </c>
      <c r="B151" s="135">
        <v>43288878.990000002</v>
      </c>
      <c r="C151" s="135">
        <v>43247339.57</v>
      </c>
    </row>
    <row r="152" spans="1:3" x14ac:dyDescent="0.25">
      <c r="A152" s="134" t="s">
        <v>1416</v>
      </c>
      <c r="B152" s="135">
        <v>343926.3</v>
      </c>
      <c r="C152" s="135">
        <v>343926.3</v>
      </c>
    </row>
    <row r="153" spans="1:3" x14ac:dyDescent="0.25">
      <c r="A153" s="136" t="s">
        <v>1416</v>
      </c>
      <c r="B153" s="137">
        <v>16308.8</v>
      </c>
      <c r="C153" s="137">
        <v>16308.8</v>
      </c>
    </row>
    <row r="154" spans="1:3" x14ac:dyDescent="0.25">
      <c r="A154" s="134" t="s">
        <v>1416</v>
      </c>
      <c r="B154" s="135">
        <v>66985.52</v>
      </c>
      <c r="C154" s="135">
        <v>66985.52</v>
      </c>
    </row>
    <row r="155" spans="1:3" x14ac:dyDescent="0.25">
      <c r="A155" s="134" t="s">
        <v>1303</v>
      </c>
      <c r="B155" s="135">
        <v>3518866.29</v>
      </c>
      <c r="C155" s="135">
        <v>3518866.29</v>
      </c>
    </row>
    <row r="156" spans="1:3" x14ac:dyDescent="0.25">
      <c r="A156" s="134" t="s">
        <v>1304</v>
      </c>
      <c r="B156" s="135">
        <v>419311</v>
      </c>
      <c r="C156" s="135">
        <v>419311</v>
      </c>
    </row>
    <row r="157" spans="1:3" x14ac:dyDescent="0.25">
      <c r="A157" s="134" t="s">
        <v>1305</v>
      </c>
      <c r="B157" s="135">
        <v>84123</v>
      </c>
      <c r="C157" s="135">
        <v>84123</v>
      </c>
    </row>
    <row r="158" spans="1:3" x14ac:dyDescent="0.25">
      <c r="A158" s="136" t="s">
        <v>1306</v>
      </c>
      <c r="B158" s="137">
        <v>189992</v>
      </c>
      <c r="C158" s="137">
        <v>189992</v>
      </c>
    </row>
    <row r="159" spans="1:3" x14ac:dyDescent="0.25">
      <c r="A159" s="134" t="s">
        <v>1307</v>
      </c>
      <c r="B159" s="135">
        <v>130941</v>
      </c>
      <c r="C159" s="135">
        <v>130941</v>
      </c>
    </row>
    <row r="160" spans="1:3" x14ac:dyDescent="0.25">
      <c r="A160" s="134" t="s">
        <v>1308</v>
      </c>
      <c r="B160" s="135">
        <v>15970</v>
      </c>
      <c r="C160" s="135">
        <v>15970</v>
      </c>
    </row>
    <row r="161" spans="1:3" x14ac:dyDescent="0.25">
      <c r="A161" s="134" t="s">
        <v>1309</v>
      </c>
      <c r="B161" s="135">
        <v>65873</v>
      </c>
      <c r="C161" s="135">
        <v>65873</v>
      </c>
    </row>
    <row r="162" spans="1:3" x14ac:dyDescent="0.25">
      <c r="A162" s="134" t="s">
        <v>1310</v>
      </c>
      <c r="B162" s="135">
        <v>168331</v>
      </c>
      <c r="C162" s="135">
        <v>168331</v>
      </c>
    </row>
    <row r="163" spans="1:3" x14ac:dyDescent="0.25">
      <c r="A163" s="136" t="s">
        <v>1417</v>
      </c>
      <c r="B163" s="137">
        <v>130941</v>
      </c>
      <c r="C163" s="137">
        <v>130941</v>
      </c>
    </row>
    <row r="164" spans="1:3" x14ac:dyDescent="0.25">
      <c r="A164" s="134" t="s">
        <v>1418</v>
      </c>
      <c r="B164" s="135">
        <v>15970</v>
      </c>
      <c r="C164" s="135">
        <v>15970</v>
      </c>
    </row>
    <row r="165" spans="1:3" x14ac:dyDescent="0.25">
      <c r="A165" s="134" t="s">
        <v>1419</v>
      </c>
      <c r="B165" s="135">
        <v>395.08</v>
      </c>
      <c r="C165" s="135">
        <v>395.08</v>
      </c>
    </row>
    <row r="166" spans="1:3" x14ac:dyDescent="0.25">
      <c r="A166" s="134" t="s">
        <v>1313</v>
      </c>
      <c r="B166" s="135">
        <v>476514.28</v>
      </c>
      <c r="C166" s="135">
        <v>1008466.24</v>
      </c>
    </row>
    <row r="167" spans="1:3" x14ac:dyDescent="0.25">
      <c r="A167" s="134" t="s">
        <v>1314</v>
      </c>
      <c r="B167" s="135">
        <v>22512</v>
      </c>
      <c r="C167" s="135">
        <v>22512</v>
      </c>
    </row>
    <row r="168" spans="1:3" x14ac:dyDescent="0.25">
      <c r="A168" s="136" t="s">
        <v>1314</v>
      </c>
      <c r="B168" s="137">
        <v>15057</v>
      </c>
      <c r="C168" s="137">
        <v>15057</v>
      </c>
    </row>
    <row r="169" spans="1:3" x14ac:dyDescent="0.25">
      <c r="A169" s="134" t="s">
        <v>1420</v>
      </c>
      <c r="B169" s="135">
        <v>991111.08</v>
      </c>
      <c r="C169" s="135">
        <v>991111.08</v>
      </c>
    </row>
    <row r="170" spans="1:3" x14ac:dyDescent="0.25">
      <c r="A170" s="134" t="s">
        <v>1421</v>
      </c>
      <c r="B170" s="135">
        <v>212312.31</v>
      </c>
      <c r="C170" s="135">
        <v>212312.31</v>
      </c>
    </row>
    <row r="171" spans="1:3" x14ac:dyDescent="0.25">
      <c r="A171" s="134" t="s">
        <v>1315</v>
      </c>
      <c r="B171" s="135">
        <v>103081.85</v>
      </c>
      <c r="C171" s="135">
        <v>103081.85</v>
      </c>
    </row>
    <row r="172" spans="1:3" x14ac:dyDescent="0.25">
      <c r="A172" s="134" t="s">
        <v>1316</v>
      </c>
      <c r="B172" s="135"/>
      <c r="C172" s="135">
        <v>565119</v>
      </c>
    </row>
    <row r="173" spans="1:3" x14ac:dyDescent="0.25">
      <c r="A173" s="136" t="s">
        <v>1318</v>
      </c>
      <c r="B173" s="137">
        <v>2493.23</v>
      </c>
      <c r="C173" s="137">
        <v>2493.23</v>
      </c>
    </row>
    <row r="174" spans="1:3" x14ac:dyDescent="0.25">
      <c r="A174" s="134" t="s">
        <v>1319</v>
      </c>
      <c r="B174" s="135">
        <v>222</v>
      </c>
      <c r="C174" s="135">
        <v>504</v>
      </c>
    </row>
    <row r="175" spans="1:3" x14ac:dyDescent="0.25">
      <c r="A175" s="134" t="s">
        <v>1422</v>
      </c>
      <c r="B175" s="135">
        <v>13799</v>
      </c>
      <c r="C175" s="135">
        <v>13799</v>
      </c>
    </row>
    <row r="176" spans="1:3" x14ac:dyDescent="0.25">
      <c r="A176" s="134" t="s">
        <v>1423</v>
      </c>
      <c r="B176" s="135">
        <v>7091</v>
      </c>
      <c r="C176" s="135">
        <v>7091</v>
      </c>
    </row>
    <row r="177" spans="1:3" x14ac:dyDescent="0.25">
      <c r="A177" s="134" t="s">
        <v>1322</v>
      </c>
      <c r="B177" s="135">
        <v>3323.82</v>
      </c>
      <c r="C177" s="135">
        <v>142423.82</v>
      </c>
    </row>
    <row r="178" spans="1:3" x14ac:dyDescent="0.25">
      <c r="A178" s="136" t="s">
        <v>1323</v>
      </c>
      <c r="B178" s="137">
        <v>4122980132.6799998</v>
      </c>
      <c r="C178" s="137">
        <v>4122980132.6799998</v>
      </c>
    </row>
    <row r="179" spans="1:3" x14ac:dyDescent="0.25">
      <c r="A179" s="134" t="s">
        <v>1424</v>
      </c>
      <c r="B179" s="135">
        <v>85200</v>
      </c>
      <c r="C179" s="135">
        <v>85200</v>
      </c>
    </row>
    <row r="180" spans="1:3" x14ac:dyDescent="0.25">
      <c r="A180" s="134" t="s">
        <v>1324</v>
      </c>
      <c r="B180" s="135">
        <v>196310.35</v>
      </c>
      <c r="C180" s="135">
        <v>196310.35</v>
      </c>
    </row>
    <row r="181" spans="1:3" x14ac:dyDescent="0.25">
      <c r="A181" s="134" t="s">
        <v>1325</v>
      </c>
      <c r="B181" s="135">
        <v>48914.7</v>
      </c>
      <c r="C181" s="135">
        <v>48914.7</v>
      </c>
    </row>
    <row r="182" spans="1:3" x14ac:dyDescent="0.25">
      <c r="A182" s="134" t="s">
        <v>1326</v>
      </c>
      <c r="B182" s="135">
        <v>21423.34</v>
      </c>
      <c r="C182" s="135">
        <v>21423.34</v>
      </c>
    </row>
    <row r="183" spans="1:3" x14ac:dyDescent="0.25">
      <c r="A183" s="136" t="s">
        <v>1327</v>
      </c>
      <c r="B183" s="137">
        <v>8130.12</v>
      </c>
      <c r="C183" s="137">
        <v>8130.12</v>
      </c>
    </row>
    <row r="184" spans="1:3" x14ac:dyDescent="0.25">
      <c r="A184" s="134" t="s">
        <v>1328</v>
      </c>
      <c r="B184" s="135">
        <v>621431.22</v>
      </c>
      <c r="C184" s="135">
        <v>621431.22</v>
      </c>
    </row>
    <row r="185" spans="1:3" x14ac:dyDescent="0.25">
      <c r="A185" s="134" t="s">
        <v>1329</v>
      </c>
      <c r="B185" s="135">
        <v>3737772.07</v>
      </c>
      <c r="C185" s="135">
        <v>3737772.07</v>
      </c>
    </row>
    <row r="186" spans="1:3" x14ac:dyDescent="0.25">
      <c r="A186" s="134" t="s">
        <v>1330</v>
      </c>
      <c r="B186" s="135">
        <v>113455</v>
      </c>
      <c r="C186" s="135">
        <v>113455</v>
      </c>
    </row>
    <row r="187" spans="1:3" x14ac:dyDescent="0.25">
      <c r="A187" s="134" t="s">
        <v>1331</v>
      </c>
      <c r="B187" s="135">
        <v>154699</v>
      </c>
      <c r="C187" s="135">
        <v>154699</v>
      </c>
    </row>
    <row r="188" spans="1:3" x14ac:dyDescent="0.25">
      <c r="A188" s="136" t="s">
        <v>1332</v>
      </c>
      <c r="B188" s="137">
        <v>100682</v>
      </c>
      <c r="C188" s="137">
        <v>100682</v>
      </c>
    </row>
    <row r="189" spans="1:3" x14ac:dyDescent="0.25">
      <c r="A189" s="134" t="s">
        <v>1333</v>
      </c>
      <c r="B189" s="135">
        <v>12279</v>
      </c>
      <c r="C189" s="135">
        <v>12279</v>
      </c>
    </row>
    <row r="190" spans="1:3" x14ac:dyDescent="0.25">
      <c r="A190" s="134" t="s">
        <v>1425</v>
      </c>
      <c r="B190" s="135">
        <v>128113</v>
      </c>
      <c r="C190" s="135">
        <v>128113</v>
      </c>
    </row>
    <row r="191" spans="1:3" x14ac:dyDescent="0.25">
      <c r="A191" s="134" t="s">
        <v>1334</v>
      </c>
      <c r="B191" s="135">
        <v>37569</v>
      </c>
      <c r="C191" s="135">
        <v>37569</v>
      </c>
    </row>
    <row r="192" spans="1:3" x14ac:dyDescent="0.25">
      <c r="A192" s="134" t="s">
        <v>1335</v>
      </c>
      <c r="B192" s="135">
        <v>1006593.49</v>
      </c>
      <c r="C192" s="135">
        <v>1006593.49</v>
      </c>
    </row>
    <row r="193" spans="1:3" x14ac:dyDescent="0.25">
      <c r="A193" s="136" t="s">
        <v>1336</v>
      </c>
      <c r="B193" s="137">
        <v>1962904.22</v>
      </c>
      <c r="C193" s="137">
        <v>1962904.22</v>
      </c>
    </row>
    <row r="194" spans="1:3" x14ac:dyDescent="0.25">
      <c r="A194" s="134" t="s">
        <v>1337</v>
      </c>
      <c r="B194" s="135">
        <v>112590.52</v>
      </c>
      <c r="C194" s="135">
        <v>112590.52</v>
      </c>
    </row>
    <row r="195" spans="1:3" x14ac:dyDescent="0.25">
      <c r="A195" s="134" t="s">
        <v>1426</v>
      </c>
      <c r="B195" s="135">
        <v>29374.68</v>
      </c>
      <c r="C195" s="135">
        <v>29374.68</v>
      </c>
    </row>
    <row r="196" spans="1:3" x14ac:dyDescent="0.25">
      <c r="A196" s="134" t="s">
        <v>1427</v>
      </c>
      <c r="B196" s="135">
        <v>445670.25</v>
      </c>
      <c r="C196" s="135">
        <v>445670.25</v>
      </c>
    </row>
    <row r="197" spans="1:3" x14ac:dyDescent="0.25">
      <c r="A197" s="134" t="s">
        <v>1339</v>
      </c>
      <c r="B197" s="135">
        <v>41933807.810000002</v>
      </c>
      <c r="C197" s="135">
        <v>41933807.810000002</v>
      </c>
    </row>
    <row r="198" spans="1:3" x14ac:dyDescent="0.25">
      <c r="A198" s="136" t="s">
        <v>1428</v>
      </c>
      <c r="B198" s="137">
        <v>1809314.26</v>
      </c>
      <c r="C198" s="137">
        <v>1809314.26</v>
      </c>
    </row>
    <row r="199" spans="1:3" x14ac:dyDescent="0.25">
      <c r="A199" s="134" t="s">
        <v>1429</v>
      </c>
      <c r="B199" s="135">
        <v>119322.24000000001</v>
      </c>
      <c r="C199" s="135">
        <v>119322.24000000001</v>
      </c>
    </row>
    <row r="200" spans="1:3" x14ac:dyDescent="0.25">
      <c r="A200" s="134" t="s">
        <v>1430</v>
      </c>
      <c r="B200" s="135">
        <v>1495410.69</v>
      </c>
      <c r="C200" s="135">
        <v>1495410.69</v>
      </c>
    </row>
    <row r="201" spans="1:3" x14ac:dyDescent="0.25">
      <c r="A201" s="134" t="s">
        <v>1343</v>
      </c>
      <c r="B201" s="135">
        <v>23525.14</v>
      </c>
      <c r="C201" s="135">
        <v>23525.14</v>
      </c>
    </row>
    <row r="202" spans="1:3" x14ac:dyDescent="0.25">
      <c r="A202" s="134" t="s">
        <v>1344</v>
      </c>
      <c r="B202" s="135">
        <v>787654.51</v>
      </c>
      <c r="C202" s="135">
        <v>787654.51</v>
      </c>
    </row>
    <row r="203" spans="1:3" x14ac:dyDescent="0.25">
      <c r="A203" s="136" t="s">
        <v>1345</v>
      </c>
      <c r="B203" s="137">
        <v>247393.07</v>
      </c>
      <c r="C203" s="137">
        <v>247393.07</v>
      </c>
    </row>
    <row r="204" spans="1:3" x14ac:dyDescent="0.25">
      <c r="A204" s="134" t="s">
        <v>1346</v>
      </c>
      <c r="B204" s="135">
        <v>98515.96</v>
      </c>
      <c r="C204" s="135">
        <v>98515.96</v>
      </c>
    </row>
    <row r="205" spans="1:3" x14ac:dyDescent="0.25">
      <c r="A205" s="134" t="s">
        <v>1347</v>
      </c>
      <c r="B205" s="135">
        <v>815227.77</v>
      </c>
      <c r="C205" s="135">
        <v>815227.77</v>
      </c>
    </row>
    <row r="206" spans="1:3" x14ac:dyDescent="0.25">
      <c r="A206" s="134" t="s">
        <v>1431</v>
      </c>
      <c r="B206" s="135">
        <v>21340</v>
      </c>
      <c r="C206" s="135">
        <v>21340</v>
      </c>
    </row>
    <row r="207" spans="1:3" x14ac:dyDescent="0.25">
      <c r="A207" s="134" t="s">
        <v>1349</v>
      </c>
      <c r="B207" s="135">
        <v>11446.4</v>
      </c>
      <c r="C207" s="135">
        <v>11446.4</v>
      </c>
    </row>
    <row r="208" spans="1:3" x14ac:dyDescent="0.25">
      <c r="A208" s="136" t="s">
        <v>1351</v>
      </c>
      <c r="B208" s="137">
        <v>363000</v>
      </c>
      <c r="C208" s="137">
        <v>363000</v>
      </c>
    </row>
    <row r="209" spans="1:3" x14ac:dyDescent="0.25">
      <c r="A209" s="134" t="s">
        <v>1352</v>
      </c>
      <c r="B209" s="135">
        <v>209612.91</v>
      </c>
      <c r="C209" s="135">
        <v>209612.91</v>
      </c>
    </row>
    <row r="210" spans="1:3" x14ac:dyDescent="0.25">
      <c r="A210" s="134" t="s">
        <v>1353</v>
      </c>
      <c r="B210" s="135">
        <v>16729.02</v>
      </c>
      <c r="C210" s="135">
        <v>16729.02</v>
      </c>
    </row>
    <row r="211" spans="1:3" x14ac:dyDescent="0.25">
      <c r="A211" s="134" t="s">
        <v>1432</v>
      </c>
      <c r="B211" s="135">
        <v>62064</v>
      </c>
      <c r="C211" s="135">
        <v>62064</v>
      </c>
    </row>
    <row r="212" spans="1:3" x14ac:dyDescent="0.25">
      <c r="A212" s="134" t="s">
        <v>1433</v>
      </c>
      <c r="B212" s="135">
        <v>574791.18999999994</v>
      </c>
      <c r="C212" s="135">
        <v>574791.18999999994</v>
      </c>
    </row>
    <row r="213" spans="1:3" x14ac:dyDescent="0.25">
      <c r="A213" s="136" t="s">
        <v>1434</v>
      </c>
      <c r="B213" s="137">
        <v>1493324.95</v>
      </c>
      <c r="C213" s="137">
        <v>1493324.95</v>
      </c>
    </row>
    <row r="214" spans="1:3" x14ac:dyDescent="0.25">
      <c r="A214" s="134" t="s">
        <v>1435</v>
      </c>
      <c r="B214" s="135">
        <v>227.01</v>
      </c>
      <c r="C214" s="135">
        <v>227.01</v>
      </c>
    </row>
    <row r="215" spans="1:3" x14ac:dyDescent="0.25">
      <c r="A215" s="134" t="s">
        <v>1355</v>
      </c>
      <c r="B215" s="135">
        <v>3811.93</v>
      </c>
      <c r="C215" s="135">
        <v>3811.93</v>
      </c>
    </row>
    <row r="216" spans="1:3" x14ac:dyDescent="0.25">
      <c r="A216" s="134" t="s">
        <v>1356</v>
      </c>
      <c r="B216" s="135">
        <v>309584.58</v>
      </c>
      <c r="C216" s="135">
        <v>309584.58</v>
      </c>
    </row>
    <row r="217" spans="1:3" x14ac:dyDescent="0.25">
      <c r="A217" s="134" t="s">
        <v>1357</v>
      </c>
      <c r="B217" s="135">
        <v>383276.5</v>
      </c>
      <c r="C217" s="135">
        <v>383276.5</v>
      </c>
    </row>
    <row r="218" spans="1:3" x14ac:dyDescent="0.25">
      <c r="A218" s="136" t="s">
        <v>1359</v>
      </c>
      <c r="B218" s="137">
        <v>4900.55</v>
      </c>
      <c r="C218" s="137">
        <v>4900.55</v>
      </c>
    </row>
    <row r="219" spans="1:3" x14ac:dyDescent="0.25">
      <c r="A219" s="134" t="s">
        <v>1362</v>
      </c>
      <c r="B219" s="135">
        <v>617350.31999999995</v>
      </c>
      <c r="C219" s="135">
        <v>617350.31999999995</v>
      </c>
    </row>
    <row r="220" spans="1:3" x14ac:dyDescent="0.25">
      <c r="A220" s="134" t="s">
        <v>1363</v>
      </c>
      <c r="B220" s="135">
        <v>188574.93</v>
      </c>
      <c r="C220" s="135">
        <v>188574.93</v>
      </c>
    </row>
    <row r="221" spans="1:3" x14ac:dyDescent="0.25">
      <c r="A221" s="134" t="s">
        <v>1364</v>
      </c>
      <c r="B221" s="135">
        <v>21710.22</v>
      </c>
      <c r="C221" s="135">
        <v>21710.22</v>
      </c>
    </row>
    <row r="222" spans="1:3" x14ac:dyDescent="0.25">
      <c r="A222" s="134" t="s">
        <v>1365</v>
      </c>
      <c r="B222" s="135">
        <v>78998</v>
      </c>
      <c r="C222" s="135">
        <v>78998</v>
      </c>
    </row>
    <row r="223" spans="1:3" x14ac:dyDescent="0.25">
      <c r="A223" s="136" t="s">
        <v>1366</v>
      </c>
      <c r="B223" s="137">
        <v>139100</v>
      </c>
      <c r="C223" s="137">
        <v>139100</v>
      </c>
    </row>
    <row r="224" spans="1:3" x14ac:dyDescent="0.25">
      <c r="A224" s="134" t="s">
        <v>1367</v>
      </c>
      <c r="B224" s="135">
        <v>148192.79</v>
      </c>
      <c r="C224" s="135">
        <v>148192.79</v>
      </c>
    </row>
    <row r="225" spans="1:3" x14ac:dyDescent="0.25">
      <c r="A225" s="134" t="s">
        <v>1436</v>
      </c>
      <c r="B225" s="135">
        <v>19664700.489999998</v>
      </c>
      <c r="C225" s="135">
        <v>19664700.489999998</v>
      </c>
    </row>
    <row r="226" spans="1:3" x14ac:dyDescent="0.25">
      <c r="A226" s="134" t="s">
        <v>1368</v>
      </c>
      <c r="B226" s="135">
        <v>93446.13</v>
      </c>
      <c r="C226" s="135">
        <v>93446.13</v>
      </c>
    </row>
    <row r="227" spans="1:3" x14ac:dyDescent="0.25">
      <c r="A227" s="134" t="s">
        <v>1370</v>
      </c>
      <c r="B227" s="135">
        <v>611526.05000000005</v>
      </c>
      <c r="C227" s="135">
        <v>611526.05000000005</v>
      </c>
    </row>
    <row r="228" spans="1:3" x14ac:dyDescent="0.25">
      <c r="A228" s="136" t="s">
        <v>1371</v>
      </c>
      <c r="B228" s="137">
        <v>298782.15999999997</v>
      </c>
      <c r="C228" s="137">
        <v>298782.15999999997</v>
      </c>
    </row>
    <row r="229" spans="1:3" x14ac:dyDescent="0.25">
      <c r="A229" s="134" t="s">
        <v>1372</v>
      </c>
      <c r="B229" s="135">
        <v>4924115.68</v>
      </c>
      <c r="C229" s="135">
        <v>4924115.68</v>
      </c>
    </row>
    <row r="230" spans="1:3" x14ac:dyDescent="0.25">
      <c r="A230" s="134" t="s">
        <v>1437</v>
      </c>
      <c r="B230" s="135">
        <v>3600</v>
      </c>
      <c r="C230" s="135">
        <v>3600</v>
      </c>
    </row>
    <row r="231" spans="1:3" x14ac:dyDescent="0.25">
      <c r="A231" s="134" t="s">
        <v>1373</v>
      </c>
      <c r="B231" s="135">
        <v>680409.35</v>
      </c>
      <c r="C231" s="135">
        <v>680409.35</v>
      </c>
    </row>
    <row r="232" spans="1:3" x14ac:dyDescent="0.25">
      <c r="A232" s="134" t="s">
        <v>1438</v>
      </c>
      <c r="B232" s="135">
        <v>595103.99</v>
      </c>
      <c r="C232" s="135">
        <v>595103.99</v>
      </c>
    </row>
    <row r="233" spans="1:3" x14ac:dyDescent="0.25">
      <c r="A233" s="136" t="s">
        <v>1439</v>
      </c>
      <c r="B233" s="137">
        <v>128868.77</v>
      </c>
      <c r="C233" s="137">
        <v>128868.77</v>
      </c>
    </row>
    <row r="234" spans="1:3" x14ac:dyDescent="0.25">
      <c r="A234" s="134" t="s">
        <v>1440</v>
      </c>
      <c r="B234" s="135">
        <v>504</v>
      </c>
      <c r="C234" s="135">
        <v>504</v>
      </c>
    </row>
    <row r="235" spans="1:3" x14ac:dyDescent="0.25">
      <c r="A235" s="134" t="s">
        <v>1376</v>
      </c>
      <c r="B235" s="135">
        <v>2493.23</v>
      </c>
      <c r="C235" s="135">
        <v>2493.23</v>
      </c>
    </row>
    <row r="236" spans="1:3" x14ac:dyDescent="0.25">
      <c r="A236" s="134" t="s">
        <v>1377</v>
      </c>
      <c r="B236" s="135">
        <v>7486.08</v>
      </c>
      <c r="C236" s="135">
        <v>7486.08</v>
      </c>
    </row>
    <row r="237" spans="1:3" x14ac:dyDescent="0.25">
      <c r="A237" s="134" t="s">
        <v>1378</v>
      </c>
      <c r="B237" s="135">
        <v>46116.56</v>
      </c>
      <c r="C237" s="135">
        <v>46116.56</v>
      </c>
    </row>
    <row r="238" spans="1:3" x14ac:dyDescent="0.25">
      <c r="A238" s="136" t="s">
        <v>1441</v>
      </c>
      <c r="B238" s="137">
        <v>8300</v>
      </c>
      <c r="C238" s="137">
        <v>8300</v>
      </c>
    </row>
    <row r="239" spans="1:3" x14ac:dyDescent="0.25">
      <c r="A239" s="134" t="s">
        <v>1382</v>
      </c>
      <c r="B239" s="135">
        <v>324840.8</v>
      </c>
      <c r="C239" s="135">
        <v>324840.8</v>
      </c>
    </row>
    <row r="240" spans="1:3" x14ac:dyDescent="0.25">
      <c r="A240" s="134" t="s">
        <v>1383</v>
      </c>
      <c r="B240" s="135">
        <v>521916.02</v>
      </c>
      <c r="C240" s="135">
        <v>521916.02</v>
      </c>
    </row>
    <row r="241" spans="1:3" x14ac:dyDescent="0.25">
      <c r="A241" s="134" t="s">
        <v>1442</v>
      </c>
      <c r="B241" s="135">
        <v>915.08</v>
      </c>
      <c r="C241" s="135">
        <v>915.08</v>
      </c>
    </row>
    <row r="242" spans="1:3" x14ac:dyDescent="0.25">
      <c r="A242" s="134" t="s">
        <v>1443</v>
      </c>
      <c r="B242" s="135">
        <v>15000</v>
      </c>
      <c r="C242" s="135">
        <v>15000</v>
      </c>
    </row>
    <row r="243" spans="1:3" x14ac:dyDescent="0.25">
      <c r="A243" s="136" t="s">
        <v>1444</v>
      </c>
      <c r="B243" s="137">
        <v>482.5</v>
      </c>
      <c r="C243" s="137">
        <v>482.5</v>
      </c>
    </row>
    <row r="244" spans="1:3" x14ac:dyDescent="0.25">
      <c r="A244" s="134" t="s">
        <v>1445</v>
      </c>
      <c r="B244" s="135">
        <v>130029.72</v>
      </c>
      <c r="C244" s="135">
        <v>130029.72</v>
      </c>
    </row>
    <row r="245" spans="1:3" x14ac:dyDescent="0.25">
      <c r="A245" s="134" t="s">
        <v>1446</v>
      </c>
      <c r="B245" s="135">
        <v>4211840088</v>
      </c>
      <c r="C245" s="135">
        <v>4211840088</v>
      </c>
    </row>
    <row r="246" spans="1:3" x14ac:dyDescent="0.25">
      <c r="A246" s="134" t="s">
        <v>1447</v>
      </c>
      <c r="B246" s="135">
        <v>4125553243.9699998</v>
      </c>
      <c r="C246" s="135">
        <v>4125553243.9699998</v>
      </c>
    </row>
    <row r="247" spans="1:3" x14ac:dyDescent="0.25">
      <c r="A247" s="134" t="s">
        <v>1448</v>
      </c>
      <c r="B247" s="135">
        <v>74906906.319999993</v>
      </c>
      <c r="C247" s="135">
        <v>74906906.319999993</v>
      </c>
    </row>
    <row r="248" spans="1:3" x14ac:dyDescent="0.25">
      <c r="A248" s="136" t="s">
        <v>1449</v>
      </c>
      <c r="B248" s="137">
        <v>69439.05</v>
      </c>
      <c r="C248" s="137">
        <v>69439.05</v>
      </c>
    </row>
    <row r="249" spans="1:3" x14ac:dyDescent="0.25">
      <c r="A249" s="134" t="s">
        <v>1450</v>
      </c>
      <c r="B249" s="135">
        <v>0.54</v>
      </c>
      <c r="C249" s="135">
        <v>0.54</v>
      </c>
    </row>
    <row r="250" spans="1:3" x14ac:dyDescent="0.25">
      <c r="A250" s="134" t="s">
        <v>1391</v>
      </c>
      <c r="B250" s="135">
        <v>48.94</v>
      </c>
      <c r="C250" s="135">
        <v>48.94</v>
      </c>
    </row>
    <row r="251" spans="1:3" x14ac:dyDescent="0.25">
      <c r="A251" s="134" t="s">
        <v>1392</v>
      </c>
      <c r="B251" s="135">
        <v>869037.52</v>
      </c>
      <c r="C251" s="135">
        <v>869037.52</v>
      </c>
    </row>
    <row r="252" spans="1:3" x14ac:dyDescent="0.25">
      <c r="A252" s="134" t="s">
        <v>1451</v>
      </c>
      <c r="B252" s="135">
        <v>15878925.439999999</v>
      </c>
      <c r="C252" s="135">
        <v>15878925.439999999</v>
      </c>
    </row>
    <row r="253" spans="1:3" x14ac:dyDescent="0.25">
      <c r="A253" s="136" t="s">
        <v>1393</v>
      </c>
      <c r="B253" s="137">
        <v>76712.850000000006</v>
      </c>
      <c r="C253" s="137">
        <v>76712.850000000006</v>
      </c>
    </row>
    <row r="254" spans="1:3" x14ac:dyDescent="0.25">
      <c r="A254" s="134" t="s">
        <v>1452</v>
      </c>
      <c r="B254" s="135">
        <v>4217354314.6300001</v>
      </c>
      <c r="C254" s="135">
        <v>4217354314.6300001</v>
      </c>
    </row>
    <row r="255" spans="1:3" x14ac:dyDescent="0.25">
      <c r="A255" s="134" t="s">
        <v>1453</v>
      </c>
      <c r="B255" s="135">
        <v>5514226.6299999999</v>
      </c>
      <c r="C255" s="135">
        <v>5514226.6299999999</v>
      </c>
    </row>
    <row r="256" spans="1:3" x14ac:dyDescent="0.25">
      <c r="A256" s="134" t="s">
        <v>1454</v>
      </c>
      <c r="B256" s="135">
        <v>5514226.6299999999</v>
      </c>
      <c r="C256" s="135">
        <v>5514226.6299999999</v>
      </c>
    </row>
    <row r="257" spans="1:40" x14ac:dyDescent="0.25">
      <c r="A257" s="134" t="s">
        <v>1455</v>
      </c>
      <c r="B257" s="135">
        <v>5514226.6299999999</v>
      </c>
      <c r="C257" s="135">
        <v>5514226.6299999999</v>
      </c>
    </row>
    <row r="258" spans="1:40" x14ac:dyDescent="0.25">
      <c r="A258" s="136" t="s">
        <v>1396</v>
      </c>
      <c r="B258" s="137">
        <v>565119</v>
      </c>
      <c r="C258" s="137">
        <v>565119</v>
      </c>
    </row>
    <row r="259" spans="1:40" x14ac:dyDescent="0.25">
      <c r="A259" s="134" t="s">
        <v>1456</v>
      </c>
      <c r="B259" s="135">
        <v>4949107.63</v>
      </c>
      <c r="C259" s="135">
        <v>4949107.63</v>
      </c>
    </row>
    <row r="260" spans="1:40" s="133" customFormat="1" x14ac:dyDescent="0.25">
      <c r="B260" s="132">
        <f t="shared" ref="B260:C260" si="0">ROUND(SUM(B4:B259),2)</f>
        <v>34012346593.52</v>
      </c>
      <c r="C260" s="132">
        <f t="shared" si="0"/>
        <v>34012346593.52</v>
      </c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2"/>
  <sheetViews>
    <sheetView showGridLines="0" topLeftCell="B1" workbookViewId="0">
      <selection activeCell="L6" sqref="L6"/>
    </sheetView>
  </sheetViews>
  <sheetFormatPr defaultRowHeight="16.5" customHeight="1" x14ac:dyDescent="0.2"/>
  <cols>
    <col min="1" max="1" width="9.140625" style="7"/>
    <col min="2" max="2" width="15.85546875" style="19" customWidth="1"/>
    <col min="3" max="3" width="49.140625" style="7" customWidth="1"/>
    <col min="4" max="4" width="8" style="20" customWidth="1"/>
    <col min="5" max="5" width="10.28515625" style="20" hidden="1" customWidth="1"/>
    <col min="6" max="8" width="13.85546875" style="7" customWidth="1"/>
    <col min="9" max="10" width="0" style="7" hidden="1" customWidth="1"/>
    <col min="11" max="16384" width="9.140625" style="7"/>
  </cols>
  <sheetData>
    <row r="1" spans="2:9" ht="28.5" customHeight="1" thickBot="1" x14ac:dyDescent="0.25">
      <c r="B1" s="170" t="s">
        <v>0</v>
      </c>
      <c r="C1" s="171"/>
      <c r="D1" s="171"/>
      <c r="E1" s="171"/>
      <c r="F1" s="171"/>
      <c r="G1" s="171"/>
      <c r="H1" s="172"/>
    </row>
    <row r="2" spans="2:9" ht="24" customHeight="1" x14ac:dyDescent="0.2">
      <c r="B2" s="173" t="s">
        <v>1</v>
      </c>
      <c r="C2" s="173"/>
      <c r="D2" s="173"/>
      <c r="E2" s="173"/>
      <c r="F2" s="173"/>
      <c r="G2" s="173"/>
      <c r="H2" s="173"/>
    </row>
    <row r="3" spans="2:9" ht="24" customHeight="1" thickBot="1" x14ac:dyDescent="0.25">
      <c r="B3" s="174" t="s">
        <v>2</v>
      </c>
      <c r="C3" s="174"/>
      <c r="D3" s="174"/>
      <c r="E3" s="174"/>
      <c r="F3" s="174"/>
      <c r="G3" s="174"/>
      <c r="H3" s="174"/>
    </row>
    <row r="4" spans="2:9" ht="16.5" customHeight="1" thickBot="1" x14ac:dyDescent="0.25">
      <c r="B4" s="177" t="s">
        <v>3</v>
      </c>
      <c r="C4" s="180" t="s">
        <v>4</v>
      </c>
      <c r="D4" s="180" t="s">
        <v>5</v>
      </c>
      <c r="E4" s="180" t="s">
        <v>6</v>
      </c>
      <c r="F4" s="183" t="s">
        <v>7</v>
      </c>
      <c r="G4" s="184"/>
      <c r="H4" s="185"/>
    </row>
    <row r="5" spans="2:9" ht="16.5" customHeight="1" thickBot="1" x14ac:dyDescent="0.25">
      <c r="B5" s="178"/>
      <c r="C5" s="181"/>
      <c r="D5" s="181"/>
      <c r="E5" s="181"/>
      <c r="F5" s="8"/>
      <c r="G5" s="186" t="s">
        <v>8</v>
      </c>
      <c r="H5" s="187"/>
    </row>
    <row r="6" spans="2:9" ht="30" customHeight="1" thickBot="1" x14ac:dyDescent="0.25">
      <c r="B6" s="179"/>
      <c r="C6" s="182"/>
      <c r="D6" s="182"/>
      <c r="E6" s="182"/>
      <c r="F6" s="8" t="s">
        <v>9</v>
      </c>
      <c r="G6" s="8" t="s">
        <v>10</v>
      </c>
      <c r="H6" s="28" t="s">
        <v>11</v>
      </c>
    </row>
    <row r="7" spans="2:9" ht="16.5" customHeight="1" thickBot="1" x14ac:dyDescent="0.25">
      <c r="B7" s="29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28">
        <v>7</v>
      </c>
    </row>
    <row r="8" spans="2:9" ht="16.5" customHeight="1" thickBot="1" x14ac:dyDescent="0.25">
      <c r="B8" s="30"/>
      <c r="C8" s="9" t="s">
        <v>12</v>
      </c>
      <c r="D8" s="10"/>
      <c r="E8" s="10"/>
      <c r="F8" s="9"/>
      <c r="G8" s="9"/>
      <c r="H8" s="31"/>
    </row>
    <row r="9" spans="2:9" ht="16.5" customHeight="1" thickBot="1" x14ac:dyDescent="0.25">
      <c r="B9" s="32">
        <v>0</v>
      </c>
      <c r="C9" s="13" t="s">
        <v>13</v>
      </c>
      <c r="D9" s="14">
        <v>1</v>
      </c>
      <c r="E9" s="14"/>
      <c r="F9" s="15"/>
      <c r="G9" s="15"/>
      <c r="H9" s="100"/>
    </row>
    <row r="10" spans="2:9" ht="16.5" customHeight="1" thickBot="1" x14ac:dyDescent="0.25">
      <c r="B10" s="32"/>
      <c r="C10" s="13" t="s">
        <v>14</v>
      </c>
      <c r="D10" s="14">
        <v>2</v>
      </c>
      <c r="E10" s="14"/>
      <c r="F10" s="23">
        <f>F11+F19+F29+F34+F44</f>
        <v>2028</v>
      </c>
      <c r="G10" s="23">
        <f>G11+G19+G29+G34+G44</f>
        <v>3275</v>
      </c>
      <c r="H10" s="97">
        <f>H11+H19+H29+H34+H44</f>
        <v>0</v>
      </c>
    </row>
    <row r="11" spans="2:9" ht="16.5" customHeight="1" thickBot="1" x14ac:dyDescent="0.25">
      <c r="B11" s="32">
        <v>1</v>
      </c>
      <c r="C11" s="13" t="s">
        <v>15</v>
      </c>
      <c r="D11" s="14">
        <v>3</v>
      </c>
      <c r="E11" s="14"/>
      <c r="F11" s="23">
        <f>SUM(F12:F18)</f>
        <v>0</v>
      </c>
      <c r="G11" s="23">
        <f>SUM(G12:G18)</f>
        <v>0</v>
      </c>
      <c r="H11" s="97">
        <f>SUM(H12:H18)</f>
        <v>0</v>
      </c>
    </row>
    <row r="12" spans="2:9" ht="16.5" customHeight="1" thickBot="1" x14ac:dyDescent="0.25">
      <c r="B12" s="32" t="s">
        <v>16</v>
      </c>
      <c r="C12" s="13" t="s">
        <v>17</v>
      </c>
      <c r="D12" s="14">
        <v>4</v>
      </c>
      <c r="E12" s="14"/>
      <c r="F12" s="85"/>
      <c r="G12" s="85"/>
      <c r="H12" s="88"/>
      <c r="I12" s="7" t="s">
        <v>1249</v>
      </c>
    </row>
    <row r="13" spans="2:9" ht="16.5" customHeight="1" x14ac:dyDescent="0.2">
      <c r="B13" s="32" t="s">
        <v>18</v>
      </c>
      <c r="C13" s="188" t="s">
        <v>20</v>
      </c>
      <c r="D13" s="154">
        <v>5</v>
      </c>
      <c r="E13" s="154"/>
      <c r="F13" s="190"/>
      <c r="G13" s="190"/>
      <c r="H13" s="175"/>
    </row>
    <row r="14" spans="2:9" ht="16.5" customHeight="1" thickBot="1" x14ac:dyDescent="0.25">
      <c r="B14" s="34" t="s">
        <v>19</v>
      </c>
      <c r="C14" s="189"/>
      <c r="D14" s="155"/>
      <c r="E14" s="155"/>
      <c r="F14" s="191"/>
      <c r="G14" s="191"/>
      <c r="H14" s="176"/>
    </row>
    <row r="15" spans="2:9" ht="16.5" customHeight="1" thickBot="1" x14ac:dyDescent="0.25">
      <c r="B15" s="32" t="s">
        <v>21</v>
      </c>
      <c r="C15" s="13" t="s">
        <v>22</v>
      </c>
      <c r="D15" s="14">
        <v>6</v>
      </c>
      <c r="E15" s="14"/>
      <c r="F15" s="85"/>
      <c r="G15" s="85"/>
      <c r="H15" s="88"/>
    </row>
    <row r="16" spans="2:9" ht="16.5" customHeight="1" thickBot="1" x14ac:dyDescent="0.25">
      <c r="B16" s="32" t="s">
        <v>23</v>
      </c>
      <c r="C16" s="13" t="s">
        <v>24</v>
      </c>
      <c r="D16" s="14">
        <v>7</v>
      </c>
      <c r="E16" s="14"/>
      <c r="F16" s="85"/>
      <c r="G16" s="85"/>
      <c r="H16" s="88"/>
    </row>
    <row r="17" spans="2:9" ht="16.5" customHeight="1" thickBot="1" x14ac:dyDescent="0.25">
      <c r="B17" s="32" t="s">
        <v>25</v>
      </c>
      <c r="C17" s="13" t="s">
        <v>26</v>
      </c>
      <c r="D17" s="14">
        <v>8</v>
      </c>
      <c r="E17" s="14"/>
      <c r="F17" s="85"/>
      <c r="G17" s="85"/>
      <c r="H17" s="88"/>
    </row>
    <row r="18" spans="2:9" ht="16.5" customHeight="1" thickBot="1" x14ac:dyDescent="0.25">
      <c r="B18" s="32" t="s">
        <v>27</v>
      </c>
      <c r="C18" s="13" t="s">
        <v>28</v>
      </c>
      <c r="D18" s="14">
        <v>9</v>
      </c>
      <c r="E18" s="14"/>
      <c r="F18" s="85"/>
      <c r="G18" s="85"/>
      <c r="H18" s="88"/>
    </row>
    <row r="19" spans="2:9" ht="16.5" customHeight="1" x14ac:dyDescent="0.2">
      <c r="B19" s="158">
        <v>2</v>
      </c>
      <c r="C19" s="13" t="s">
        <v>29</v>
      </c>
      <c r="D19" s="154">
        <v>10</v>
      </c>
      <c r="E19" s="154"/>
      <c r="F19" s="160">
        <f>SUM(F21:F28)</f>
        <v>2006</v>
      </c>
      <c r="G19" s="160">
        <f>SUM(G21:G28)</f>
        <v>3163</v>
      </c>
      <c r="H19" s="156">
        <f>SUM(H21:H28)</f>
        <v>0</v>
      </c>
    </row>
    <row r="20" spans="2:9" ht="16.5" customHeight="1" thickBot="1" x14ac:dyDescent="0.25">
      <c r="B20" s="159"/>
      <c r="C20" s="16" t="s">
        <v>30</v>
      </c>
      <c r="D20" s="155"/>
      <c r="E20" s="155"/>
      <c r="F20" s="161"/>
      <c r="G20" s="161"/>
      <c r="H20" s="157"/>
    </row>
    <row r="21" spans="2:9" ht="28.5" customHeight="1" thickBot="1" x14ac:dyDescent="0.25">
      <c r="B21" s="32" t="s">
        <v>31</v>
      </c>
      <c r="C21" s="13" t="s">
        <v>32</v>
      </c>
      <c r="D21" s="14">
        <v>11</v>
      </c>
      <c r="E21" s="14"/>
      <c r="F21" s="85"/>
      <c r="G21" s="85"/>
      <c r="H21" s="88"/>
      <c r="I21" s="7" t="s">
        <v>1250</v>
      </c>
    </row>
    <row r="22" spans="2:9" ht="16.5" customHeight="1" thickBot="1" x14ac:dyDescent="0.25">
      <c r="B22" s="32" t="s">
        <v>33</v>
      </c>
      <c r="C22" s="13" t="s">
        <v>34</v>
      </c>
      <c r="D22" s="14">
        <v>12</v>
      </c>
      <c r="E22" s="14"/>
      <c r="F22" s="85"/>
      <c r="G22" s="85"/>
      <c r="H22" s="88"/>
    </row>
    <row r="23" spans="2:9" ht="16.5" customHeight="1" thickBot="1" x14ac:dyDescent="0.25">
      <c r="B23" s="32" t="s">
        <v>35</v>
      </c>
      <c r="C23" s="13" t="s">
        <v>36</v>
      </c>
      <c r="D23" s="14">
        <v>13</v>
      </c>
      <c r="E23" s="14"/>
      <c r="F23" s="85">
        <f>'Bruto bilans u 000 dinara'!C15+'Bruto bilans u 000 dinara'!C21</f>
        <v>2006</v>
      </c>
      <c r="G23" s="85">
        <f>'Bruto bilans u 000 dinara'!D15+'Bruto bilans u 000 dinara'!D21</f>
        <v>3163</v>
      </c>
      <c r="H23" s="88">
        <f>'Bruto bilans u 000 dinara'!E15+'Bruto bilans u 000 dinara'!E21</f>
        <v>0</v>
      </c>
    </row>
    <row r="24" spans="2:9" ht="16.5" customHeight="1" thickBot="1" x14ac:dyDescent="0.25">
      <c r="B24" s="32" t="s">
        <v>37</v>
      </c>
      <c r="C24" s="13" t="s">
        <v>38</v>
      </c>
      <c r="D24" s="14">
        <v>14</v>
      </c>
      <c r="E24" s="14"/>
      <c r="F24" s="85"/>
      <c r="G24" s="85"/>
      <c r="H24" s="88"/>
    </row>
    <row r="25" spans="2:9" ht="16.5" customHeight="1" thickBot="1" x14ac:dyDescent="0.25">
      <c r="B25" s="32" t="s">
        <v>39</v>
      </c>
      <c r="C25" s="13" t="s">
        <v>40</v>
      </c>
      <c r="D25" s="14">
        <v>15</v>
      </c>
      <c r="E25" s="14"/>
      <c r="F25" s="85"/>
      <c r="G25" s="85"/>
      <c r="H25" s="88"/>
    </row>
    <row r="26" spans="2:9" ht="16.5" customHeight="1" thickBot="1" x14ac:dyDescent="0.25">
      <c r="B26" s="32" t="s">
        <v>41</v>
      </c>
      <c r="C26" s="13" t="s">
        <v>42</v>
      </c>
      <c r="D26" s="14">
        <v>16</v>
      </c>
      <c r="E26" s="14"/>
      <c r="F26" s="85"/>
      <c r="G26" s="85"/>
      <c r="H26" s="88"/>
    </row>
    <row r="27" spans="2:9" ht="16.5" customHeight="1" thickBot="1" x14ac:dyDescent="0.25">
      <c r="B27" s="32" t="s">
        <v>43</v>
      </c>
      <c r="C27" s="13" t="s">
        <v>44</v>
      </c>
      <c r="D27" s="14">
        <v>17</v>
      </c>
      <c r="E27" s="14"/>
      <c r="F27" s="85"/>
      <c r="G27" s="85"/>
      <c r="H27" s="88"/>
    </row>
    <row r="28" spans="2:9" ht="16.5" customHeight="1" thickBot="1" x14ac:dyDescent="0.25">
      <c r="B28" s="32" t="s">
        <v>45</v>
      </c>
      <c r="C28" s="13" t="s">
        <v>46</v>
      </c>
      <c r="D28" s="14">
        <v>18</v>
      </c>
      <c r="E28" s="14"/>
      <c r="F28" s="85"/>
      <c r="G28" s="85"/>
      <c r="H28" s="88"/>
    </row>
    <row r="29" spans="2:9" ht="16.5" customHeight="1" thickBot="1" x14ac:dyDescent="0.25">
      <c r="B29" s="32">
        <v>3</v>
      </c>
      <c r="C29" s="13" t="s">
        <v>47</v>
      </c>
      <c r="D29" s="14">
        <v>19</v>
      </c>
      <c r="E29" s="14"/>
      <c r="F29" s="23">
        <f>SUM(F30:F33)</f>
        <v>0</v>
      </c>
      <c r="G29" s="23">
        <f>SUM(G30:G33)</f>
        <v>0</v>
      </c>
      <c r="H29" s="97">
        <f>SUM(H30:H33)</f>
        <v>0</v>
      </c>
    </row>
    <row r="30" spans="2:9" ht="30" customHeight="1" thickBot="1" x14ac:dyDescent="0.25">
      <c r="B30" s="32" t="s">
        <v>48</v>
      </c>
      <c r="C30" s="13" t="s">
        <v>49</v>
      </c>
      <c r="D30" s="14">
        <v>20</v>
      </c>
      <c r="E30" s="14"/>
      <c r="F30" s="85"/>
      <c r="G30" s="85"/>
      <c r="H30" s="88"/>
      <c r="I30" s="7" t="s">
        <v>1251</v>
      </c>
    </row>
    <row r="31" spans="2:9" ht="16.5" customHeight="1" thickBot="1" x14ac:dyDescent="0.25">
      <c r="B31" s="32" t="s">
        <v>50</v>
      </c>
      <c r="C31" s="13" t="s">
        <v>51</v>
      </c>
      <c r="D31" s="14">
        <v>21</v>
      </c>
      <c r="E31" s="14"/>
      <c r="F31" s="85"/>
      <c r="G31" s="85"/>
      <c r="H31" s="88"/>
    </row>
    <row r="32" spans="2:9" ht="16.5" customHeight="1" thickBot="1" x14ac:dyDescent="0.25">
      <c r="B32" s="32" t="s">
        <v>52</v>
      </c>
      <c r="C32" s="13" t="s">
        <v>53</v>
      </c>
      <c r="D32" s="14">
        <v>22</v>
      </c>
      <c r="E32" s="14"/>
      <c r="F32" s="85"/>
      <c r="G32" s="85"/>
      <c r="H32" s="88"/>
    </row>
    <row r="33" spans="2:9" ht="16.5" customHeight="1" thickBot="1" x14ac:dyDescent="0.25">
      <c r="B33" s="32" t="s">
        <v>54</v>
      </c>
      <c r="C33" s="13" t="s">
        <v>55</v>
      </c>
      <c r="D33" s="14">
        <v>23</v>
      </c>
      <c r="E33" s="14"/>
      <c r="F33" s="85"/>
      <c r="G33" s="85"/>
      <c r="H33" s="88"/>
    </row>
    <row r="34" spans="2:9" ht="27" customHeight="1" thickBot="1" x14ac:dyDescent="0.25">
      <c r="B34" s="32" t="s">
        <v>56</v>
      </c>
      <c r="C34" s="13" t="s">
        <v>57</v>
      </c>
      <c r="D34" s="14">
        <v>24</v>
      </c>
      <c r="E34" s="14"/>
      <c r="F34" s="23">
        <f>SUM(F35:F43)</f>
        <v>22</v>
      </c>
      <c r="G34" s="23">
        <f>SUM(G35:G43)</f>
        <v>112</v>
      </c>
      <c r="H34" s="97">
        <f>SUM(H35:H43)</f>
        <v>0</v>
      </c>
    </row>
    <row r="35" spans="2:9" ht="16.5" customHeight="1" thickBot="1" x14ac:dyDescent="0.25">
      <c r="B35" s="32" t="s">
        <v>58</v>
      </c>
      <c r="C35" s="13" t="s">
        <v>59</v>
      </c>
      <c r="D35" s="14">
        <v>25</v>
      </c>
      <c r="E35" s="14"/>
      <c r="F35" s="85"/>
      <c r="G35" s="85"/>
      <c r="H35" s="88"/>
      <c r="I35" s="7" t="s">
        <v>1252</v>
      </c>
    </row>
    <row r="36" spans="2:9" ht="29.25" customHeight="1" thickBot="1" x14ac:dyDescent="0.25">
      <c r="B36" s="32" t="s">
        <v>60</v>
      </c>
      <c r="C36" s="13" t="s">
        <v>61</v>
      </c>
      <c r="D36" s="14">
        <v>26</v>
      </c>
      <c r="E36" s="14"/>
      <c r="F36" s="85"/>
      <c r="G36" s="85"/>
      <c r="H36" s="88"/>
    </row>
    <row r="37" spans="2:9" ht="30" customHeight="1" thickBot="1" x14ac:dyDescent="0.25">
      <c r="B37" s="32" t="s">
        <v>62</v>
      </c>
      <c r="C37" s="13" t="s">
        <v>63</v>
      </c>
      <c r="D37" s="14">
        <v>27</v>
      </c>
      <c r="E37" s="14"/>
      <c r="F37" s="85"/>
      <c r="G37" s="85"/>
      <c r="H37" s="88"/>
    </row>
    <row r="38" spans="2:9" ht="30" customHeight="1" thickBot="1" x14ac:dyDescent="0.25">
      <c r="B38" s="32" t="s">
        <v>64</v>
      </c>
      <c r="C38" s="13" t="s">
        <v>65</v>
      </c>
      <c r="D38" s="14">
        <v>28</v>
      </c>
      <c r="E38" s="14"/>
      <c r="F38" s="85"/>
      <c r="G38" s="85"/>
      <c r="H38" s="88"/>
    </row>
    <row r="39" spans="2:9" ht="30" customHeight="1" thickBot="1" x14ac:dyDescent="0.25">
      <c r="B39" s="32" t="s">
        <v>64</v>
      </c>
      <c r="C39" s="13" t="s">
        <v>66</v>
      </c>
      <c r="D39" s="14">
        <v>29</v>
      </c>
      <c r="E39" s="14"/>
      <c r="F39" s="85"/>
      <c r="G39" s="85"/>
      <c r="H39" s="88"/>
    </row>
    <row r="40" spans="2:9" ht="25.5" customHeight="1" thickBot="1" x14ac:dyDescent="0.25">
      <c r="B40" s="32" t="s">
        <v>67</v>
      </c>
      <c r="C40" s="13" t="s">
        <v>68</v>
      </c>
      <c r="D40" s="14">
        <v>30</v>
      </c>
      <c r="E40" s="14"/>
      <c r="F40" s="85"/>
      <c r="G40" s="85"/>
      <c r="H40" s="88"/>
    </row>
    <row r="41" spans="2:9" ht="22.5" customHeight="1" thickBot="1" x14ac:dyDescent="0.25">
      <c r="B41" s="32" t="s">
        <v>67</v>
      </c>
      <c r="C41" s="13" t="s">
        <v>69</v>
      </c>
      <c r="D41" s="14">
        <v>31</v>
      </c>
      <c r="E41" s="14"/>
      <c r="F41" s="85"/>
      <c r="G41" s="85"/>
      <c r="H41" s="88"/>
    </row>
    <row r="42" spans="2:9" ht="21.75" customHeight="1" thickBot="1" x14ac:dyDescent="0.25">
      <c r="B42" s="32" t="s">
        <v>70</v>
      </c>
      <c r="C42" s="13" t="s">
        <v>71</v>
      </c>
      <c r="D42" s="14">
        <v>32</v>
      </c>
      <c r="E42" s="14"/>
      <c r="F42" s="85"/>
      <c r="G42" s="85"/>
      <c r="H42" s="88"/>
    </row>
    <row r="43" spans="2:9" ht="16.5" customHeight="1" thickBot="1" x14ac:dyDescent="0.25">
      <c r="B43" s="32" t="s">
        <v>72</v>
      </c>
      <c r="C43" s="13" t="s">
        <v>73</v>
      </c>
      <c r="D43" s="14">
        <v>33</v>
      </c>
      <c r="E43" s="14"/>
      <c r="F43" s="85">
        <f>'Bruto bilans u 000 dinara'!C36</f>
        <v>22</v>
      </c>
      <c r="G43" s="85">
        <f>'Bruto bilans u 000 dinara'!D36</f>
        <v>112</v>
      </c>
      <c r="H43" s="88">
        <f>'Bruto bilans u 000 dinara'!E36</f>
        <v>0</v>
      </c>
    </row>
    <row r="44" spans="2:9" ht="27" customHeight="1" thickBot="1" x14ac:dyDescent="0.25">
      <c r="B44" s="32">
        <v>5</v>
      </c>
      <c r="C44" s="13" t="s">
        <v>74</v>
      </c>
      <c r="D44" s="14">
        <v>34</v>
      </c>
      <c r="E44" s="14"/>
      <c r="F44" s="23">
        <f>SUM(F45:F51)</f>
        <v>0</v>
      </c>
      <c r="G44" s="23">
        <f>SUM(G45:G51)</f>
        <v>0</v>
      </c>
      <c r="H44" s="97">
        <f>SUM(H45:H51)</f>
        <v>0</v>
      </c>
    </row>
    <row r="45" spans="2:9" ht="16.5" customHeight="1" thickBot="1" x14ac:dyDescent="0.25">
      <c r="B45" s="32" t="s">
        <v>75</v>
      </c>
      <c r="C45" s="13" t="s">
        <v>76</v>
      </c>
      <c r="D45" s="14">
        <v>35</v>
      </c>
      <c r="E45" s="14"/>
      <c r="F45" s="85"/>
      <c r="G45" s="85"/>
      <c r="H45" s="88"/>
      <c r="I45" s="7" t="s">
        <v>1253</v>
      </c>
    </row>
    <row r="46" spans="2:9" ht="16.5" customHeight="1" thickBot="1" x14ac:dyDescent="0.25">
      <c r="B46" s="32" t="s">
        <v>77</v>
      </c>
      <c r="C46" s="13" t="s">
        <v>78</v>
      </c>
      <c r="D46" s="14">
        <v>36</v>
      </c>
      <c r="E46" s="14"/>
      <c r="F46" s="85"/>
      <c r="G46" s="85"/>
      <c r="H46" s="88"/>
    </row>
    <row r="47" spans="2:9" ht="16.5" customHeight="1" thickBot="1" x14ac:dyDescent="0.25">
      <c r="B47" s="32" t="s">
        <v>79</v>
      </c>
      <c r="C47" s="13" t="s">
        <v>80</v>
      </c>
      <c r="D47" s="14">
        <v>37</v>
      </c>
      <c r="E47" s="14"/>
      <c r="F47" s="85"/>
      <c r="G47" s="85"/>
      <c r="H47" s="88"/>
    </row>
    <row r="48" spans="2:9" ht="16.5" customHeight="1" thickBot="1" x14ac:dyDescent="0.25">
      <c r="B48" s="32" t="s">
        <v>81</v>
      </c>
      <c r="C48" s="13" t="s">
        <v>82</v>
      </c>
      <c r="D48" s="14">
        <v>38</v>
      </c>
      <c r="E48" s="14"/>
      <c r="F48" s="85"/>
      <c r="G48" s="85"/>
      <c r="H48" s="88"/>
    </row>
    <row r="49" spans="2:9" ht="16.5" customHeight="1" thickBot="1" x14ac:dyDescent="0.25">
      <c r="B49" s="32" t="s">
        <v>83</v>
      </c>
      <c r="C49" s="13" t="s">
        <v>84</v>
      </c>
      <c r="D49" s="14">
        <v>39</v>
      </c>
      <c r="E49" s="14"/>
      <c r="F49" s="85"/>
      <c r="G49" s="85"/>
      <c r="H49" s="88"/>
    </row>
    <row r="50" spans="2:9" ht="16.5" customHeight="1" thickBot="1" x14ac:dyDescent="0.25">
      <c r="B50" s="32" t="s">
        <v>85</v>
      </c>
      <c r="C50" s="13" t="s">
        <v>86</v>
      </c>
      <c r="D50" s="14">
        <v>40</v>
      </c>
      <c r="E50" s="14"/>
      <c r="F50" s="85"/>
      <c r="G50" s="85"/>
      <c r="H50" s="88"/>
    </row>
    <row r="51" spans="2:9" ht="16.5" customHeight="1" thickBot="1" x14ac:dyDescent="0.25">
      <c r="B51" s="32" t="s">
        <v>87</v>
      </c>
      <c r="C51" s="13" t="s">
        <v>88</v>
      </c>
      <c r="D51" s="14">
        <v>41</v>
      </c>
      <c r="E51" s="14"/>
      <c r="F51" s="85"/>
      <c r="G51" s="85"/>
      <c r="H51" s="88"/>
    </row>
    <row r="52" spans="2:9" ht="16.5" customHeight="1" thickBot="1" x14ac:dyDescent="0.25">
      <c r="B52" s="32">
        <v>288</v>
      </c>
      <c r="C52" s="13" t="s">
        <v>89</v>
      </c>
      <c r="D52" s="14">
        <v>42</v>
      </c>
      <c r="E52" s="14"/>
      <c r="F52" s="15"/>
      <c r="G52" s="15"/>
      <c r="H52" s="100"/>
    </row>
    <row r="53" spans="2:9" ht="16.5" customHeight="1" x14ac:dyDescent="0.2">
      <c r="B53" s="164"/>
      <c r="C53" s="11" t="s">
        <v>90</v>
      </c>
      <c r="D53" s="166">
        <v>43</v>
      </c>
      <c r="E53" s="166"/>
      <c r="F53" s="168">
        <f>F55+F62+F71+F72+F73+F74+F81+F82+F83</f>
        <v>235528</v>
      </c>
      <c r="G53" s="168">
        <f>G55+G62+G71+G72+G73+G74+G81+G82+G83</f>
        <v>280853</v>
      </c>
      <c r="H53" s="162">
        <f>H55+H62+H71+H72+H73+H74+H81+H82+H83</f>
        <v>0</v>
      </c>
    </row>
    <row r="54" spans="2:9" ht="16.5" customHeight="1" thickBot="1" x14ac:dyDescent="0.25">
      <c r="B54" s="165"/>
      <c r="C54" s="18" t="s">
        <v>91</v>
      </c>
      <c r="D54" s="167"/>
      <c r="E54" s="167"/>
      <c r="F54" s="169"/>
      <c r="G54" s="169"/>
      <c r="H54" s="163"/>
    </row>
    <row r="55" spans="2:9" ht="16.5" customHeight="1" thickBot="1" x14ac:dyDescent="0.25">
      <c r="B55" s="32" t="s">
        <v>92</v>
      </c>
      <c r="C55" s="13" t="s">
        <v>93</v>
      </c>
      <c r="D55" s="14">
        <v>44</v>
      </c>
      <c r="E55" s="14"/>
      <c r="F55" s="23">
        <f>SUM(F56:F61)</f>
        <v>126225</v>
      </c>
      <c r="G55" s="23">
        <f>SUM(G56:G61)</f>
        <v>136575</v>
      </c>
      <c r="H55" s="97">
        <f>SUM(H56:H61)</f>
        <v>0</v>
      </c>
    </row>
    <row r="56" spans="2:9" ht="16.5" customHeight="1" thickBot="1" x14ac:dyDescent="0.25">
      <c r="B56" s="32">
        <v>10</v>
      </c>
      <c r="C56" s="13" t="s">
        <v>94</v>
      </c>
      <c r="D56" s="14">
        <v>45</v>
      </c>
      <c r="E56" s="14"/>
      <c r="F56" s="15">
        <f>SUM('Bruto bilans u 000 dinara'!C46:C51)</f>
        <v>0</v>
      </c>
      <c r="G56" s="15">
        <f>SUM('Bruto bilans u 000 dinara'!D46:D51)</f>
        <v>0</v>
      </c>
      <c r="H56" s="100">
        <f>SUM('Bruto bilans u 000 dinara'!E46:E51)</f>
        <v>0</v>
      </c>
    </row>
    <row r="57" spans="2:9" ht="16.5" customHeight="1" thickBot="1" x14ac:dyDescent="0.25">
      <c r="B57" s="32">
        <v>11</v>
      </c>
      <c r="C57" s="13" t="s">
        <v>95</v>
      </c>
      <c r="D57" s="14">
        <v>46</v>
      </c>
      <c r="E57" s="14"/>
      <c r="F57" s="15">
        <f>SUM('Bruto bilans u 000 dinara'!C52:C53)</f>
        <v>0</v>
      </c>
      <c r="G57" s="15">
        <f>SUM('Bruto bilans u 000 dinara'!D52:D53)</f>
        <v>0</v>
      </c>
      <c r="H57" s="100">
        <f>SUM('Bruto bilans u 000 dinara'!E52:E53)</f>
        <v>0</v>
      </c>
    </row>
    <row r="58" spans="2:9" ht="16.5" customHeight="1" thickBot="1" x14ac:dyDescent="0.25">
      <c r="B58" s="32">
        <v>12</v>
      </c>
      <c r="C58" s="13" t="s">
        <v>96</v>
      </c>
      <c r="D58" s="14">
        <v>47</v>
      </c>
      <c r="E58" s="14"/>
      <c r="F58" s="15">
        <f>SUM('Bruto bilans u 000 dinara'!C54)</f>
        <v>0</v>
      </c>
      <c r="G58" s="15">
        <f>SUM('Bruto bilans u 000 dinara'!D54)</f>
        <v>0</v>
      </c>
      <c r="H58" s="100">
        <f>SUM('Bruto bilans u 000 dinara'!E54)</f>
        <v>0</v>
      </c>
    </row>
    <row r="59" spans="2:9" ht="16.5" customHeight="1" thickBot="1" x14ac:dyDescent="0.25">
      <c r="B59" s="32">
        <v>13</v>
      </c>
      <c r="C59" s="13" t="s">
        <v>97</v>
      </c>
      <c r="D59" s="14">
        <v>48</v>
      </c>
      <c r="E59" s="14"/>
      <c r="F59" s="15">
        <f>SUM('Bruto bilans u 000 dinara'!C55:C63)</f>
        <v>14986</v>
      </c>
      <c r="G59" s="15">
        <f>SUM('Bruto bilans u 000 dinara'!D55:D63)</f>
        <v>0</v>
      </c>
      <c r="H59" s="100">
        <f>SUM('Bruto bilans u 000 dinara'!E55:E63)</f>
        <v>0</v>
      </c>
    </row>
    <row r="60" spans="2:9" ht="16.5" customHeight="1" thickBot="1" x14ac:dyDescent="0.25">
      <c r="B60" s="32">
        <v>14</v>
      </c>
      <c r="C60" s="13" t="s">
        <v>98</v>
      </c>
      <c r="D60" s="14">
        <v>49</v>
      </c>
      <c r="E60" s="14"/>
      <c r="F60" s="15">
        <f>SUM('Bruto bilans u 000 dinara'!C64:C72)</f>
        <v>0</v>
      </c>
      <c r="G60" s="15">
        <f>SUM('Bruto bilans u 000 dinara'!D64:D72)</f>
        <v>0</v>
      </c>
      <c r="H60" s="100">
        <f>SUM('Bruto bilans u 000 dinara'!E64:E72)</f>
        <v>0</v>
      </c>
    </row>
    <row r="61" spans="2:9" ht="16.5" customHeight="1" thickBot="1" x14ac:dyDescent="0.25">
      <c r="B61" s="32">
        <v>15</v>
      </c>
      <c r="C61" s="13" t="s">
        <v>99</v>
      </c>
      <c r="D61" s="14">
        <v>50</v>
      </c>
      <c r="E61" s="14"/>
      <c r="F61" s="15">
        <f>SUM('Bruto bilans u 000 dinara'!C73:C79)</f>
        <v>111239</v>
      </c>
      <c r="G61" s="15">
        <f>SUM('Bruto bilans u 000 dinara'!D73:D79)</f>
        <v>136575</v>
      </c>
      <c r="H61" s="100">
        <f>SUM('Bruto bilans u 000 dinara'!E73:E79)</f>
        <v>0</v>
      </c>
    </row>
    <row r="62" spans="2:9" ht="16.5" customHeight="1" x14ac:dyDescent="0.2">
      <c r="B62" s="158">
        <v>20</v>
      </c>
      <c r="C62" s="13" t="s">
        <v>100</v>
      </c>
      <c r="D62" s="154">
        <v>51</v>
      </c>
      <c r="E62" s="154"/>
      <c r="F62" s="160">
        <f>SUM(F64:F70)</f>
        <v>108818</v>
      </c>
      <c r="G62" s="160">
        <f>SUM(G64:G70)</f>
        <v>143336</v>
      </c>
      <c r="H62" s="156">
        <f>SUM(H64:H70)</f>
        <v>0</v>
      </c>
    </row>
    <row r="63" spans="2:9" ht="16.5" customHeight="1" thickBot="1" x14ac:dyDescent="0.25">
      <c r="B63" s="159"/>
      <c r="C63" s="16" t="s">
        <v>101</v>
      </c>
      <c r="D63" s="155"/>
      <c r="E63" s="155"/>
      <c r="F63" s="161"/>
      <c r="G63" s="161"/>
      <c r="H63" s="157"/>
    </row>
    <row r="64" spans="2:9" ht="16.5" customHeight="1" thickBot="1" x14ac:dyDescent="0.25">
      <c r="B64" s="32" t="s">
        <v>102</v>
      </c>
      <c r="C64" s="13" t="s">
        <v>103</v>
      </c>
      <c r="D64" s="14">
        <v>52</v>
      </c>
      <c r="E64" s="14"/>
      <c r="F64" s="85"/>
      <c r="G64" s="85"/>
      <c r="H64" s="88"/>
      <c r="I64" s="7" t="s">
        <v>1248</v>
      </c>
    </row>
    <row r="65" spans="2:9" ht="16.5" customHeight="1" thickBot="1" x14ac:dyDescent="0.25">
      <c r="B65" s="32" t="s">
        <v>104</v>
      </c>
      <c r="C65" s="13" t="s">
        <v>105</v>
      </c>
      <c r="D65" s="14">
        <v>53</v>
      </c>
      <c r="E65" s="14"/>
      <c r="F65" s="85"/>
      <c r="G65" s="85"/>
      <c r="H65" s="88"/>
    </row>
    <row r="66" spans="2:9" ht="16.5" customHeight="1" thickBot="1" x14ac:dyDescent="0.25">
      <c r="B66" s="32" t="s">
        <v>106</v>
      </c>
      <c r="C66" s="13" t="s">
        <v>107</v>
      </c>
      <c r="D66" s="14">
        <v>54</v>
      </c>
      <c r="E66" s="14"/>
      <c r="F66" s="85"/>
      <c r="G66" s="85"/>
      <c r="H66" s="88"/>
    </row>
    <row r="67" spans="2:9" ht="16.5" customHeight="1" thickBot="1" x14ac:dyDescent="0.25">
      <c r="B67" s="32" t="s">
        <v>108</v>
      </c>
      <c r="C67" s="13" t="s">
        <v>109</v>
      </c>
      <c r="D67" s="14">
        <v>55</v>
      </c>
      <c r="E67" s="14"/>
      <c r="F67" s="85"/>
      <c r="G67" s="85"/>
      <c r="H67" s="88"/>
    </row>
    <row r="68" spans="2:9" ht="16.5" customHeight="1" thickBot="1" x14ac:dyDescent="0.25">
      <c r="B68" s="32" t="s">
        <v>110</v>
      </c>
      <c r="C68" s="13" t="s">
        <v>111</v>
      </c>
      <c r="D68" s="14">
        <v>56</v>
      </c>
      <c r="E68" s="14"/>
      <c r="F68" s="85"/>
      <c r="G68" s="85"/>
      <c r="H68" s="88"/>
    </row>
    <row r="69" spans="2:9" ht="16.5" customHeight="1" thickBot="1" x14ac:dyDescent="0.25">
      <c r="B69" s="32" t="s">
        <v>112</v>
      </c>
      <c r="C69" s="13" t="s">
        <v>113</v>
      </c>
      <c r="D69" s="14">
        <v>57</v>
      </c>
      <c r="E69" s="14"/>
      <c r="F69" s="85">
        <f>'Bruto bilans u 000 dinara'!C85</f>
        <v>108818</v>
      </c>
      <c r="G69" s="85">
        <f>'Bruto bilans u 000 dinara'!D85</f>
        <v>143336</v>
      </c>
      <c r="H69" s="88">
        <f>'Bruto bilans u 000 dinara'!E85</f>
        <v>0</v>
      </c>
    </row>
    <row r="70" spans="2:9" ht="16.5" customHeight="1" thickBot="1" x14ac:dyDescent="0.25">
      <c r="B70" s="32" t="s">
        <v>114</v>
      </c>
      <c r="C70" s="13" t="s">
        <v>115</v>
      </c>
      <c r="D70" s="14">
        <v>58</v>
      </c>
      <c r="E70" s="14"/>
      <c r="F70" s="85"/>
      <c r="G70" s="85"/>
      <c r="H70" s="88"/>
    </row>
    <row r="71" spans="2:9" ht="16.5" customHeight="1" thickBot="1" x14ac:dyDescent="0.25">
      <c r="B71" s="32">
        <v>21</v>
      </c>
      <c r="C71" s="13" t="s">
        <v>116</v>
      </c>
      <c r="D71" s="14">
        <v>59</v>
      </c>
      <c r="E71" s="14"/>
      <c r="F71" s="15">
        <f>SUM('Bruto bilans u 000 dinara'!C88:C92)</f>
        <v>0</v>
      </c>
      <c r="G71" s="15">
        <f>SUM('Bruto bilans u 000 dinara'!D88:D92)</f>
        <v>0</v>
      </c>
      <c r="H71" s="100">
        <f>SUM('Bruto bilans u 000 dinara'!E88:E92)</f>
        <v>0</v>
      </c>
    </row>
    <row r="72" spans="2:9" ht="16.5" customHeight="1" thickBot="1" x14ac:dyDescent="0.25">
      <c r="B72" s="32">
        <v>22</v>
      </c>
      <c r="C72" s="13" t="s">
        <v>117</v>
      </c>
      <c r="D72" s="14">
        <v>60</v>
      </c>
      <c r="E72" s="14"/>
      <c r="F72" s="15">
        <f>SUM('Bruto bilans u 000 dinara'!C93:C101)</f>
        <v>0</v>
      </c>
      <c r="G72" s="15">
        <f>SUM('Bruto bilans u 000 dinara'!D93:D101)</f>
        <v>0</v>
      </c>
      <c r="H72" s="100">
        <f>SUM('Bruto bilans u 000 dinara'!E93:E101)</f>
        <v>0</v>
      </c>
    </row>
    <row r="73" spans="2:9" ht="30" customHeight="1" thickBot="1" x14ac:dyDescent="0.25">
      <c r="B73" s="32">
        <v>236</v>
      </c>
      <c r="C73" s="13" t="s">
        <v>118</v>
      </c>
      <c r="D73" s="14">
        <v>61</v>
      </c>
      <c r="E73" s="14"/>
      <c r="F73" s="15">
        <f>'Bruto bilans u 000 dinara'!C108</f>
        <v>0</v>
      </c>
      <c r="G73" s="15">
        <f>'Bruto bilans u 000 dinara'!D108</f>
        <v>0</v>
      </c>
      <c r="H73" s="100">
        <f>'Bruto bilans u 000 dinara'!E108</f>
        <v>0</v>
      </c>
    </row>
    <row r="74" spans="2:9" ht="16.5" customHeight="1" x14ac:dyDescent="0.2">
      <c r="B74" s="158" t="s">
        <v>119</v>
      </c>
      <c r="C74" s="13" t="s">
        <v>120</v>
      </c>
      <c r="D74" s="154">
        <v>62</v>
      </c>
      <c r="E74" s="154"/>
      <c r="F74" s="160">
        <f>SUM(F76:F80)</f>
        <v>0</v>
      </c>
      <c r="G74" s="160">
        <f>SUM(G76:G80)</f>
        <v>0</v>
      </c>
      <c r="H74" s="156">
        <f>SUM(H76:H80)</f>
        <v>0</v>
      </c>
    </row>
    <row r="75" spans="2:9" ht="16.5" customHeight="1" thickBot="1" x14ac:dyDescent="0.25">
      <c r="B75" s="159"/>
      <c r="C75" s="16" t="s">
        <v>121</v>
      </c>
      <c r="D75" s="155"/>
      <c r="E75" s="155"/>
      <c r="F75" s="161"/>
      <c r="G75" s="161"/>
      <c r="H75" s="157"/>
    </row>
    <row r="76" spans="2:9" ht="16.5" customHeight="1" thickBot="1" x14ac:dyDescent="0.25">
      <c r="B76" s="32" t="s">
        <v>122</v>
      </c>
      <c r="C76" s="13" t="s">
        <v>123</v>
      </c>
      <c r="D76" s="14">
        <v>63</v>
      </c>
      <c r="E76" s="14"/>
      <c r="F76" s="85"/>
      <c r="G76" s="85"/>
      <c r="H76" s="88"/>
      <c r="I76" s="7" t="s">
        <v>1248</v>
      </c>
    </row>
    <row r="77" spans="2:9" ht="16.5" customHeight="1" thickBot="1" x14ac:dyDescent="0.25">
      <c r="B77" s="32" t="s">
        <v>124</v>
      </c>
      <c r="C77" s="13" t="s">
        <v>125</v>
      </c>
      <c r="D77" s="14">
        <v>64</v>
      </c>
      <c r="E77" s="14"/>
      <c r="F77" s="85"/>
      <c r="G77" s="85"/>
      <c r="H77" s="88"/>
    </row>
    <row r="78" spans="2:9" ht="16.5" customHeight="1" thickBot="1" x14ac:dyDescent="0.25">
      <c r="B78" s="32" t="s">
        <v>126</v>
      </c>
      <c r="C78" s="13" t="s">
        <v>127</v>
      </c>
      <c r="D78" s="14">
        <v>65</v>
      </c>
      <c r="E78" s="14"/>
      <c r="F78" s="85"/>
      <c r="G78" s="85"/>
      <c r="H78" s="88"/>
    </row>
    <row r="79" spans="2:9" ht="16.5" customHeight="1" thickBot="1" x14ac:dyDescent="0.25">
      <c r="B79" s="32" t="s">
        <v>128</v>
      </c>
      <c r="C79" s="13" t="s">
        <v>129</v>
      </c>
      <c r="D79" s="14">
        <v>66</v>
      </c>
      <c r="E79" s="14"/>
      <c r="F79" s="85"/>
      <c r="G79" s="85"/>
      <c r="H79" s="88"/>
    </row>
    <row r="80" spans="2:9" ht="29.25" customHeight="1" thickBot="1" x14ac:dyDescent="0.25">
      <c r="B80" s="32" t="s">
        <v>130</v>
      </c>
      <c r="C80" s="13" t="s">
        <v>131</v>
      </c>
      <c r="D80" s="14">
        <v>67</v>
      </c>
      <c r="E80" s="14"/>
      <c r="F80" s="85"/>
      <c r="G80" s="85"/>
      <c r="H80" s="88"/>
    </row>
    <row r="81" spans="2:9" ht="16.5" customHeight="1" thickBot="1" x14ac:dyDescent="0.25">
      <c r="B81" s="32">
        <v>24</v>
      </c>
      <c r="C81" s="13" t="s">
        <v>132</v>
      </c>
      <c r="D81" s="14">
        <v>68</v>
      </c>
      <c r="E81" s="14"/>
      <c r="F81" s="15">
        <f>SUM('Bruto bilans u 000 dinara'!C112:C120)</f>
        <v>159</v>
      </c>
      <c r="G81" s="15">
        <f>SUM('Bruto bilans u 000 dinara'!D112:D120)</f>
        <v>809</v>
      </c>
      <c r="H81" s="100">
        <f>SUM('Bruto bilans u 000 dinara'!E112:E120)</f>
        <v>0</v>
      </c>
    </row>
    <row r="82" spans="2:9" ht="16.5" customHeight="1" thickBot="1" x14ac:dyDescent="0.25">
      <c r="B82" s="32">
        <v>27</v>
      </c>
      <c r="C82" s="13" t="s">
        <v>133</v>
      </c>
      <c r="D82" s="14">
        <v>69</v>
      </c>
      <c r="E82" s="14"/>
      <c r="F82" s="15">
        <f>SUM('Bruto bilans u 000 dinara'!C121:C130)</f>
        <v>109</v>
      </c>
      <c r="G82" s="15">
        <f>SUM('Bruto bilans u 000 dinara'!D121:D130)</f>
        <v>133</v>
      </c>
      <c r="H82" s="100">
        <f>SUM('Bruto bilans u 000 dinara'!E121:E130)</f>
        <v>0</v>
      </c>
    </row>
    <row r="83" spans="2:9" ht="16.5" customHeight="1" thickBot="1" x14ac:dyDescent="0.25">
      <c r="B83" s="32" t="s">
        <v>134</v>
      </c>
      <c r="C83" s="13" t="s">
        <v>135</v>
      </c>
      <c r="D83" s="14">
        <v>70</v>
      </c>
      <c r="E83" s="14"/>
      <c r="F83" s="15">
        <f>SUM('Bruto bilans u 000 dinara'!C131:C133,'Bruto bilans u 000 dinara'!C135)-1</f>
        <v>217</v>
      </c>
      <c r="G83" s="15">
        <f>SUM('Bruto bilans u 000 dinara'!D131:D133,'Bruto bilans u 000 dinara'!D135)</f>
        <v>0</v>
      </c>
      <c r="H83" s="100">
        <f>SUM('Bruto bilans u 000 dinara'!E131:E133,'Bruto bilans u 000 dinara'!E135)</f>
        <v>0</v>
      </c>
    </row>
    <row r="84" spans="2:9" ht="16.5" customHeight="1" thickBot="1" x14ac:dyDescent="0.25">
      <c r="B84" s="35"/>
      <c r="C84" s="25" t="s">
        <v>136</v>
      </c>
      <c r="D84" s="26">
        <v>71</v>
      </c>
      <c r="E84" s="26"/>
      <c r="F84" s="27">
        <f>F9+F10+F52+F53</f>
        <v>237556</v>
      </c>
      <c r="G84" s="27">
        <f>G9+G10+G52+G53</f>
        <v>284128</v>
      </c>
      <c r="H84" s="36">
        <f>H9+H10+H52+H53</f>
        <v>0</v>
      </c>
    </row>
    <row r="85" spans="2:9" ht="16.5" customHeight="1" thickBot="1" x14ac:dyDescent="0.25">
      <c r="B85" s="32">
        <v>88</v>
      </c>
      <c r="C85" s="13" t="s">
        <v>137</v>
      </c>
      <c r="D85" s="14">
        <v>72</v>
      </c>
      <c r="E85" s="14"/>
      <c r="F85" s="15"/>
      <c r="G85" s="15"/>
      <c r="H85" s="100"/>
    </row>
    <row r="86" spans="2:9" ht="16.5" customHeight="1" thickBot="1" x14ac:dyDescent="0.25">
      <c r="B86" s="30"/>
      <c r="C86" s="9" t="s">
        <v>138</v>
      </c>
      <c r="D86" s="10"/>
      <c r="E86" s="10"/>
      <c r="F86" s="17"/>
      <c r="G86" s="17"/>
      <c r="H86" s="37"/>
    </row>
    <row r="87" spans="2:9" ht="33" customHeight="1" thickBot="1" x14ac:dyDescent="0.25">
      <c r="B87" s="32"/>
      <c r="C87" s="13" t="s">
        <v>139</v>
      </c>
      <c r="D87" s="14">
        <v>401</v>
      </c>
      <c r="E87" s="14"/>
      <c r="F87" s="23">
        <f>F88+F98-F99+F100+F101+F102-F103+F104+F108-F109</f>
        <v>44245</v>
      </c>
      <c r="G87" s="23">
        <f>G88+G98-G99+G100+G101+G102-G103+G104+G108-G109</f>
        <v>4882</v>
      </c>
      <c r="H87" s="97">
        <f>H88+H98-H99+H100+H101+H102-H103+H104+H108-H109</f>
        <v>0</v>
      </c>
      <c r="I87" s="7" t="s">
        <v>313</v>
      </c>
    </row>
    <row r="88" spans="2:9" ht="16.5" customHeight="1" x14ac:dyDescent="0.2">
      <c r="B88" s="93">
        <v>30</v>
      </c>
      <c r="C88" s="13" t="s">
        <v>140</v>
      </c>
      <c r="D88" s="154">
        <v>402</v>
      </c>
      <c r="E88" s="154"/>
      <c r="F88" s="95">
        <f>SUM(F90:F97)</f>
        <v>10</v>
      </c>
      <c r="G88" s="95">
        <f>SUM(G90:G97)</f>
        <v>10</v>
      </c>
      <c r="H88" s="97">
        <f>SUM(H90:H97)</f>
        <v>0</v>
      </c>
    </row>
    <row r="89" spans="2:9" ht="16.5" customHeight="1" thickBot="1" x14ac:dyDescent="0.25">
      <c r="B89" s="102"/>
      <c r="C89" s="16" t="s">
        <v>141</v>
      </c>
      <c r="D89" s="155"/>
      <c r="E89" s="155"/>
      <c r="F89" s="96"/>
      <c r="G89" s="96"/>
      <c r="H89" s="98"/>
    </row>
    <row r="90" spans="2:9" ht="16.5" customHeight="1" thickBot="1" x14ac:dyDescent="0.25">
      <c r="B90" s="32">
        <v>300</v>
      </c>
      <c r="C90" s="13" t="s">
        <v>142</v>
      </c>
      <c r="D90" s="14">
        <v>403</v>
      </c>
      <c r="E90" s="14"/>
      <c r="F90" s="15">
        <f>'Bruto bilans u 000 dinara'!C136</f>
        <v>0</v>
      </c>
      <c r="G90" s="15">
        <f>'Bruto bilans u 000 dinara'!D136</f>
        <v>0</v>
      </c>
      <c r="H90" s="100">
        <f>'Bruto bilans u 000 dinara'!E136</f>
        <v>0</v>
      </c>
    </row>
    <row r="91" spans="2:9" ht="16.5" customHeight="1" thickBot="1" x14ac:dyDescent="0.25">
      <c r="B91" s="32">
        <v>301</v>
      </c>
      <c r="C91" s="13" t="s">
        <v>143</v>
      </c>
      <c r="D91" s="14">
        <v>404</v>
      </c>
      <c r="E91" s="14"/>
      <c r="F91" s="15">
        <f>'Bruto bilans u 000 dinara'!C137</f>
        <v>10</v>
      </c>
      <c r="G91" s="15">
        <f>'Bruto bilans u 000 dinara'!D137</f>
        <v>10</v>
      </c>
      <c r="H91" s="100">
        <f>'Bruto bilans u 000 dinara'!E137</f>
        <v>0</v>
      </c>
    </row>
    <row r="92" spans="2:9" ht="16.5" customHeight="1" thickBot="1" x14ac:dyDescent="0.25">
      <c r="B92" s="32">
        <v>302</v>
      </c>
      <c r="C92" s="13" t="s">
        <v>144</v>
      </c>
      <c r="D92" s="14">
        <v>405</v>
      </c>
      <c r="E92" s="14"/>
      <c r="F92" s="15">
        <f>'Bruto bilans u 000 dinara'!C138</f>
        <v>0</v>
      </c>
      <c r="G92" s="15">
        <f>'Bruto bilans u 000 dinara'!D138</f>
        <v>0</v>
      </c>
      <c r="H92" s="100">
        <f>'Bruto bilans u 000 dinara'!E138</f>
        <v>0</v>
      </c>
    </row>
    <row r="93" spans="2:9" ht="16.5" customHeight="1" thickBot="1" x14ac:dyDescent="0.25">
      <c r="B93" s="32">
        <v>303</v>
      </c>
      <c r="C93" s="13" t="s">
        <v>145</v>
      </c>
      <c r="D93" s="14">
        <v>406</v>
      </c>
      <c r="E93" s="14"/>
      <c r="F93" s="15">
        <f>'Bruto bilans u 000 dinara'!C139</f>
        <v>0</v>
      </c>
      <c r="G93" s="15">
        <f>'Bruto bilans u 000 dinara'!D139</f>
        <v>0</v>
      </c>
      <c r="H93" s="100">
        <f>'Bruto bilans u 000 dinara'!E139</f>
        <v>0</v>
      </c>
    </row>
    <row r="94" spans="2:9" ht="16.5" customHeight="1" thickBot="1" x14ac:dyDescent="0.25">
      <c r="B94" s="32">
        <v>304</v>
      </c>
      <c r="C94" s="13" t="s">
        <v>146</v>
      </c>
      <c r="D94" s="14">
        <v>407</v>
      </c>
      <c r="E94" s="14"/>
      <c r="F94" s="15">
        <f>'Bruto bilans u 000 dinara'!C140</f>
        <v>0</v>
      </c>
      <c r="G94" s="15">
        <f>'Bruto bilans u 000 dinara'!D140</f>
        <v>0</v>
      </c>
      <c r="H94" s="100">
        <f>'Bruto bilans u 000 dinara'!E140</f>
        <v>0</v>
      </c>
    </row>
    <row r="95" spans="2:9" ht="16.5" customHeight="1" thickBot="1" x14ac:dyDescent="0.25">
      <c r="B95" s="32">
        <v>305</v>
      </c>
      <c r="C95" s="13" t="s">
        <v>147</v>
      </c>
      <c r="D95" s="14">
        <v>408</v>
      </c>
      <c r="E95" s="14"/>
      <c r="F95" s="15">
        <f>'Bruto bilans u 000 dinara'!C141</f>
        <v>0</v>
      </c>
      <c r="G95" s="15">
        <f>'Bruto bilans u 000 dinara'!D141</f>
        <v>0</v>
      </c>
      <c r="H95" s="100">
        <f>'Bruto bilans u 000 dinara'!E141</f>
        <v>0</v>
      </c>
    </row>
    <row r="96" spans="2:9" ht="16.5" customHeight="1" thickBot="1" x14ac:dyDescent="0.25">
      <c r="B96" s="32">
        <v>306</v>
      </c>
      <c r="C96" s="13" t="s">
        <v>148</v>
      </c>
      <c r="D96" s="14">
        <v>409</v>
      </c>
      <c r="E96" s="14"/>
      <c r="F96" s="15">
        <f>'Bruto bilans u 000 dinara'!C142</f>
        <v>0</v>
      </c>
      <c r="G96" s="15">
        <f>'Bruto bilans u 000 dinara'!D142</f>
        <v>0</v>
      </c>
      <c r="H96" s="100">
        <f>'Bruto bilans u 000 dinara'!E142</f>
        <v>0</v>
      </c>
    </row>
    <row r="97" spans="2:11" ht="16.5" customHeight="1" thickBot="1" x14ac:dyDescent="0.25">
      <c r="B97" s="32">
        <v>309</v>
      </c>
      <c r="C97" s="13" t="s">
        <v>149</v>
      </c>
      <c r="D97" s="14">
        <v>410</v>
      </c>
      <c r="E97" s="14"/>
      <c r="F97" s="15">
        <f>'Bruto bilans u 000 dinara'!C143</f>
        <v>0</v>
      </c>
      <c r="G97" s="15">
        <f>'Bruto bilans u 000 dinara'!D143</f>
        <v>0</v>
      </c>
      <c r="H97" s="100">
        <f>'Bruto bilans u 000 dinara'!E143</f>
        <v>0</v>
      </c>
    </row>
    <row r="98" spans="2:11" ht="16.5" customHeight="1" thickBot="1" x14ac:dyDescent="0.25">
      <c r="B98" s="32">
        <v>31</v>
      </c>
      <c r="C98" s="13" t="s">
        <v>150</v>
      </c>
      <c r="D98" s="14">
        <v>411</v>
      </c>
      <c r="E98" s="14"/>
      <c r="F98" s="15">
        <f>SUM('Bruto bilans u 000 dinara'!C144:C145)</f>
        <v>0</v>
      </c>
      <c r="G98" s="15">
        <f>SUM('Bruto bilans u 000 dinara'!D144:D145)</f>
        <v>0</v>
      </c>
      <c r="H98" s="100">
        <f>SUM('Bruto bilans u 000 dinara'!E144:E145)</f>
        <v>0</v>
      </c>
    </row>
    <row r="99" spans="2:11" ht="16.5" customHeight="1" thickBot="1" x14ac:dyDescent="0.25">
      <c r="B99" s="32" t="s">
        <v>151</v>
      </c>
      <c r="C99" s="13" t="s">
        <v>152</v>
      </c>
      <c r="D99" s="14">
        <v>412</v>
      </c>
      <c r="E99" s="14"/>
      <c r="F99" s="15">
        <f>'Bruto bilans u 000 dinara'!C35+'Bruto bilans u 000 dinara'!C109</f>
        <v>0</v>
      </c>
      <c r="G99" s="15">
        <f>'Bruto bilans u 000 dinara'!D35+'Bruto bilans u 000 dinara'!D109</f>
        <v>0</v>
      </c>
      <c r="H99" s="100">
        <f>'Bruto bilans u 000 dinara'!E35+'Bruto bilans u 000 dinara'!E109</f>
        <v>0</v>
      </c>
    </row>
    <row r="100" spans="2:11" ht="16.5" customHeight="1" thickBot="1" x14ac:dyDescent="0.25">
      <c r="B100" s="32">
        <v>32</v>
      </c>
      <c r="C100" s="13" t="s">
        <v>153</v>
      </c>
      <c r="D100" s="14">
        <v>413</v>
      </c>
      <c r="E100" s="14"/>
      <c r="F100" s="15">
        <f>SUM('Bruto bilans u 000 dinara'!C146:C147)</f>
        <v>0</v>
      </c>
      <c r="G100" s="15">
        <f>SUM('Bruto bilans u 000 dinara'!D146:D147)</f>
        <v>0</v>
      </c>
      <c r="H100" s="100">
        <f>SUM('Bruto bilans u 000 dinara'!E146:E147)</f>
        <v>0</v>
      </c>
    </row>
    <row r="101" spans="2:11" ht="31.5" customHeight="1" thickBot="1" x14ac:dyDescent="0.25">
      <c r="B101" s="32">
        <v>330</v>
      </c>
      <c r="C101" s="13" t="s">
        <v>154</v>
      </c>
      <c r="D101" s="14">
        <v>414</v>
      </c>
      <c r="E101" s="14"/>
      <c r="F101" s="15">
        <f>'Bruto bilans u 000 dinara'!C148</f>
        <v>0</v>
      </c>
      <c r="G101" s="15">
        <f>'Bruto bilans u 000 dinara'!D148</f>
        <v>0</v>
      </c>
      <c r="H101" s="100">
        <f>'Bruto bilans u 000 dinara'!E148</f>
        <v>0</v>
      </c>
    </row>
    <row r="102" spans="2:11" ht="36" customHeight="1" thickBot="1" x14ac:dyDescent="0.25">
      <c r="B102" s="32" t="s">
        <v>155</v>
      </c>
      <c r="C102" s="13" t="s">
        <v>156</v>
      </c>
      <c r="D102" s="14">
        <v>415</v>
      </c>
      <c r="E102" s="14"/>
      <c r="F102" s="85"/>
      <c r="G102" s="85"/>
      <c r="H102" s="88"/>
      <c r="I102" s="7" t="s">
        <v>1247</v>
      </c>
    </row>
    <row r="103" spans="2:11" ht="39" customHeight="1" thickBot="1" x14ac:dyDescent="0.25">
      <c r="B103" s="32" t="s">
        <v>155</v>
      </c>
      <c r="C103" s="13" t="s">
        <v>157</v>
      </c>
      <c r="D103" s="14">
        <v>416</v>
      </c>
      <c r="E103" s="14"/>
      <c r="F103" s="85"/>
      <c r="G103" s="85"/>
      <c r="H103" s="88"/>
    </row>
    <row r="104" spans="2:11" ht="16.5" customHeight="1" x14ac:dyDescent="0.2">
      <c r="B104" s="93">
        <v>34</v>
      </c>
      <c r="C104" s="13" t="s">
        <v>158</v>
      </c>
      <c r="D104" s="91">
        <v>417</v>
      </c>
      <c r="E104" s="89"/>
      <c r="F104" s="95">
        <f>F106+F107</f>
        <v>44313</v>
      </c>
      <c r="G104" s="95">
        <f>G106+G107</f>
        <v>4950</v>
      </c>
      <c r="H104" s="97">
        <f>H106+H107</f>
        <v>0</v>
      </c>
    </row>
    <row r="105" spans="2:11" ht="16.5" customHeight="1" thickBot="1" x14ac:dyDescent="0.25">
      <c r="B105" s="102"/>
      <c r="C105" s="16" t="s">
        <v>159</v>
      </c>
      <c r="D105" s="90"/>
      <c r="E105" s="90"/>
      <c r="F105" s="96"/>
      <c r="G105" s="96"/>
      <c r="H105" s="98"/>
    </row>
    <row r="106" spans="2:11" ht="16.5" customHeight="1" thickBot="1" x14ac:dyDescent="0.25">
      <c r="B106" s="32">
        <v>340</v>
      </c>
      <c r="C106" s="13" t="s">
        <v>160</v>
      </c>
      <c r="D106" s="14">
        <v>418</v>
      </c>
      <c r="E106" s="14"/>
      <c r="F106" s="15">
        <f>'Bruto bilans u 000 dinara'!C156</f>
        <v>4949</v>
      </c>
      <c r="G106" s="15">
        <f>'Bruto bilans u 000 dinara'!D156</f>
        <v>0</v>
      </c>
      <c r="H106" s="100">
        <f>'Bruto bilans u 000 dinara'!E156</f>
        <v>0</v>
      </c>
    </row>
    <row r="107" spans="2:11" ht="16.5" customHeight="1" thickBot="1" x14ac:dyDescent="0.25">
      <c r="B107" s="32">
        <v>341</v>
      </c>
      <c r="C107" s="13" t="s">
        <v>161</v>
      </c>
      <c r="D107" s="14">
        <v>419</v>
      </c>
      <c r="E107" s="14"/>
      <c r="F107" s="85">
        <f>'Bilans uspeha'!F75</f>
        <v>39364</v>
      </c>
      <c r="G107" s="85">
        <f>'Bilans uspeha'!G75</f>
        <v>4950</v>
      </c>
      <c r="H107" s="88"/>
      <c r="I107" s="7" t="s">
        <v>1254</v>
      </c>
    </row>
    <row r="108" spans="2:11" ht="16.5" customHeight="1" thickBot="1" x14ac:dyDescent="0.25">
      <c r="B108" s="32"/>
      <c r="C108" s="13" t="s">
        <v>162</v>
      </c>
      <c r="D108" s="14">
        <v>420</v>
      </c>
      <c r="E108" s="14"/>
      <c r="F108" s="15"/>
      <c r="G108" s="15"/>
      <c r="H108" s="100"/>
    </row>
    <row r="109" spans="2:11" ht="16.5" customHeight="1" thickBot="1" x14ac:dyDescent="0.25">
      <c r="B109" s="32">
        <v>35</v>
      </c>
      <c r="C109" s="13" t="s">
        <v>163</v>
      </c>
      <c r="D109" s="14">
        <v>421</v>
      </c>
      <c r="E109" s="14"/>
      <c r="F109" s="23">
        <f>+F110+F111</f>
        <v>78</v>
      </c>
      <c r="G109" s="23">
        <f>+G110+G111</f>
        <v>78</v>
      </c>
      <c r="H109" s="97">
        <f>+H110+H111</f>
        <v>0</v>
      </c>
    </row>
    <row r="110" spans="2:11" ht="16.5" customHeight="1" thickBot="1" x14ac:dyDescent="0.25">
      <c r="B110" s="32">
        <v>350</v>
      </c>
      <c r="C110" s="13" t="s">
        <v>164</v>
      </c>
      <c r="D110" s="14">
        <v>422</v>
      </c>
      <c r="E110" s="14"/>
      <c r="F110" s="15">
        <f>('Bruto bilans u 000 dinara'!C158)*-1</f>
        <v>78</v>
      </c>
      <c r="G110" s="15">
        <f>('Bruto bilans u 000 dinara'!D158)*-1</f>
        <v>78</v>
      </c>
      <c r="H110" s="100">
        <f>'Bruto bilans u 000 dinara'!E158</f>
        <v>0</v>
      </c>
      <c r="I110" s="7" t="s">
        <v>1255</v>
      </c>
      <c r="K110" s="7">
        <v>-1</v>
      </c>
    </row>
    <row r="111" spans="2:11" ht="16.5" customHeight="1" thickBot="1" x14ac:dyDescent="0.25">
      <c r="B111" s="32">
        <v>351</v>
      </c>
      <c r="C111" s="13" t="s">
        <v>165</v>
      </c>
      <c r="D111" s="14">
        <v>423</v>
      </c>
      <c r="E111" s="14"/>
      <c r="F111" s="85"/>
      <c r="G111" s="85"/>
      <c r="H111" s="104"/>
      <c r="I111" s="7" t="s">
        <v>1254</v>
      </c>
    </row>
    <row r="112" spans="2:11" ht="16.5" customHeight="1" thickBot="1" x14ac:dyDescent="0.25">
      <c r="B112" s="32"/>
      <c r="C112" s="13" t="s">
        <v>166</v>
      </c>
      <c r="D112" s="14">
        <v>424</v>
      </c>
      <c r="E112" s="14"/>
      <c r="F112" s="23">
        <f>F113+F121</f>
        <v>0</v>
      </c>
      <c r="G112" s="23">
        <f>G113+G121</f>
        <v>0</v>
      </c>
      <c r="H112" s="97">
        <f>H113+H121</f>
        <v>0</v>
      </c>
    </row>
    <row r="113" spans="2:8" ht="16.5" customHeight="1" x14ac:dyDescent="0.2">
      <c r="B113" s="93">
        <v>40</v>
      </c>
      <c r="C113" s="13" t="s">
        <v>167</v>
      </c>
      <c r="D113" s="91">
        <v>425</v>
      </c>
      <c r="E113" s="89"/>
      <c r="F113" s="95">
        <f>SUM(F115:F120)</f>
        <v>0</v>
      </c>
      <c r="G113" s="95">
        <f>SUM(G115:G120)</f>
        <v>0</v>
      </c>
      <c r="H113" s="97">
        <f>SUM(H115:H120)</f>
        <v>0</v>
      </c>
    </row>
    <row r="114" spans="2:8" ht="16.5" customHeight="1" thickBot="1" x14ac:dyDescent="0.25">
      <c r="B114" s="94"/>
      <c r="C114" s="16" t="s">
        <v>168</v>
      </c>
      <c r="D114" s="90"/>
      <c r="E114" s="90"/>
      <c r="F114" s="96"/>
      <c r="G114" s="96"/>
      <c r="H114" s="98"/>
    </row>
    <row r="115" spans="2:8" ht="16.5" customHeight="1" thickBot="1" x14ac:dyDescent="0.25">
      <c r="B115" s="32">
        <v>400</v>
      </c>
      <c r="C115" s="13" t="s">
        <v>169</v>
      </c>
      <c r="D115" s="14">
        <v>426</v>
      </c>
      <c r="E115" s="14"/>
      <c r="F115" s="15">
        <f>'Bruto bilans u 000 dinara'!C160</f>
        <v>0</v>
      </c>
      <c r="G115" s="15">
        <f>'Bruto bilans u 000 dinara'!D160</f>
        <v>0</v>
      </c>
      <c r="H115" s="100">
        <f>'Bruto bilans u 000 dinara'!E160</f>
        <v>0</v>
      </c>
    </row>
    <row r="116" spans="2:8" ht="16.5" customHeight="1" thickBot="1" x14ac:dyDescent="0.25">
      <c r="B116" s="32">
        <v>401</v>
      </c>
      <c r="C116" s="13" t="s">
        <v>170</v>
      </c>
      <c r="D116" s="14">
        <v>427</v>
      </c>
      <c r="E116" s="14"/>
      <c r="F116" s="15">
        <f>'Bruto bilans u 000 dinara'!C161</f>
        <v>0</v>
      </c>
      <c r="G116" s="15">
        <f>'Bruto bilans u 000 dinara'!D161</f>
        <v>0</v>
      </c>
      <c r="H116" s="100">
        <f>'Bruto bilans u 000 dinara'!E161</f>
        <v>0</v>
      </c>
    </row>
    <row r="117" spans="2:8" ht="16.5" customHeight="1" thickBot="1" x14ac:dyDescent="0.25">
      <c r="B117" s="32">
        <v>403</v>
      </c>
      <c r="C117" s="13" t="s">
        <v>171</v>
      </c>
      <c r="D117" s="14">
        <v>428</v>
      </c>
      <c r="E117" s="14"/>
      <c r="F117" s="15">
        <f>'Bruto bilans u 000 dinara'!C163</f>
        <v>0</v>
      </c>
      <c r="G117" s="15">
        <f>'Bruto bilans u 000 dinara'!D163</f>
        <v>0</v>
      </c>
      <c r="H117" s="100">
        <f>'Bruto bilans u 000 dinara'!E163</f>
        <v>0</v>
      </c>
    </row>
    <row r="118" spans="2:8" ht="16.5" customHeight="1" thickBot="1" x14ac:dyDescent="0.25">
      <c r="B118" s="32">
        <v>404</v>
      </c>
      <c r="C118" s="13" t="s">
        <v>172</v>
      </c>
      <c r="D118" s="14">
        <v>429</v>
      </c>
      <c r="E118" s="14"/>
      <c r="F118" s="15">
        <f>'Bruto bilans u 000 dinara'!C164</f>
        <v>0</v>
      </c>
      <c r="G118" s="15">
        <f>'Bruto bilans u 000 dinara'!D164</f>
        <v>0</v>
      </c>
      <c r="H118" s="100">
        <f>'Bruto bilans u 000 dinara'!E164</f>
        <v>0</v>
      </c>
    </row>
    <row r="119" spans="2:8" ht="16.5" customHeight="1" thickBot="1" x14ac:dyDescent="0.25">
      <c r="B119" s="32">
        <v>405</v>
      </c>
      <c r="C119" s="13" t="s">
        <v>173</v>
      </c>
      <c r="D119" s="14">
        <v>430</v>
      </c>
      <c r="E119" s="14"/>
      <c r="F119" s="15">
        <f>'Bruto bilans u 000 dinara'!C165</f>
        <v>0</v>
      </c>
      <c r="G119" s="15">
        <f>'Bruto bilans u 000 dinara'!D165</f>
        <v>0</v>
      </c>
      <c r="H119" s="100">
        <f>'Bruto bilans u 000 dinara'!E165</f>
        <v>0</v>
      </c>
    </row>
    <row r="120" spans="2:8" ht="16.5" customHeight="1" thickBot="1" x14ac:dyDescent="0.25">
      <c r="B120" s="32" t="s">
        <v>174</v>
      </c>
      <c r="C120" s="13" t="s">
        <v>175</v>
      </c>
      <c r="D120" s="14">
        <v>431</v>
      </c>
      <c r="E120" s="14"/>
      <c r="F120" s="15">
        <f>'Bruto bilans u 000 dinara'!C162+'Bruto bilans u 000 dinara'!C166</f>
        <v>0</v>
      </c>
      <c r="G120" s="15">
        <f>'Bruto bilans u 000 dinara'!D162+'Bruto bilans u 000 dinara'!D166</f>
        <v>0</v>
      </c>
      <c r="H120" s="100">
        <f>'Bruto bilans u 000 dinara'!E162+'Bruto bilans u 000 dinara'!E166</f>
        <v>0</v>
      </c>
    </row>
    <row r="121" spans="2:8" ht="16.5" customHeight="1" x14ac:dyDescent="0.2">
      <c r="B121" s="93">
        <v>41</v>
      </c>
      <c r="C121" s="13" t="s">
        <v>176</v>
      </c>
      <c r="D121" s="91">
        <v>432</v>
      </c>
      <c r="E121" s="154"/>
      <c r="F121" s="95">
        <f>SUM(F123:F130)</f>
        <v>0</v>
      </c>
      <c r="G121" s="95">
        <f>SUM(G123:G130)</f>
        <v>0</v>
      </c>
      <c r="H121" s="97">
        <f>SUM(H123:H130)</f>
        <v>0</v>
      </c>
    </row>
    <row r="122" spans="2:8" ht="16.5" customHeight="1" thickBot="1" x14ac:dyDescent="0.25">
      <c r="B122" s="102"/>
      <c r="C122" s="16" t="s">
        <v>177</v>
      </c>
      <c r="D122" s="92"/>
      <c r="E122" s="155"/>
      <c r="F122" s="96"/>
      <c r="G122" s="96"/>
      <c r="H122" s="98"/>
    </row>
    <row r="123" spans="2:8" ht="16.5" customHeight="1" thickBot="1" x14ac:dyDescent="0.25">
      <c r="B123" s="32">
        <v>410</v>
      </c>
      <c r="C123" s="13" t="s">
        <v>178</v>
      </c>
      <c r="D123" s="14">
        <v>433</v>
      </c>
      <c r="E123" s="14"/>
      <c r="F123" s="15">
        <f>'Bruto bilans u 000 dinara'!C167</f>
        <v>0</v>
      </c>
      <c r="G123" s="15">
        <f>'Bruto bilans u 000 dinara'!D167</f>
        <v>0</v>
      </c>
      <c r="H123" s="100">
        <f>'Bruto bilans u 000 dinara'!E167</f>
        <v>0</v>
      </c>
    </row>
    <row r="124" spans="2:8" ht="16.5" customHeight="1" thickBot="1" x14ac:dyDescent="0.25">
      <c r="B124" s="32">
        <v>411</v>
      </c>
      <c r="C124" s="13" t="s">
        <v>179</v>
      </c>
      <c r="D124" s="14">
        <v>434</v>
      </c>
      <c r="E124" s="14"/>
      <c r="F124" s="15">
        <f>'Bruto bilans u 000 dinara'!C168</f>
        <v>0</v>
      </c>
      <c r="G124" s="15">
        <f>'Bruto bilans u 000 dinara'!D168</f>
        <v>0</v>
      </c>
      <c r="H124" s="100">
        <f>'Bruto bilans u 000 dinara'!E168</f>
        <v>0</v>
      </c>
    </row>
    <row r="125" spans="2:8" ht="16.5" customHeight="1" thickBot="1" x14ac:dyDescent="0.25">
      <c r="B125" s="32">
        <v>412</v>
      </c>
      <c r="C125" s="13" t="s">
        <v>180</v>
      </c>
      <c r="D125" s="14">
        <v>435</v>
      </c>
      <c r="E125" s="14"/>
      <c r="F125" s="15">
        <f>'Bruto bilans u 000 dinara'!C169</f>
        <v>0</v>
      </c>
      <c r="G125" s="15">
        <f>'Bruto bilans u 000 dinara'!D169</f>
        <v>0</v>
      </c>
      <c r="H125" s="100">
        <f>'Bruto bilans u 000 dinara'!E169</f>
        <v>0</v>
      </c>
    </row>
    <row r="126" spans="2:8" ht="30.75" customHeight="1" thickBot="1" x14ac:dyDescent="0.25">
      <c r="B126" s="32">
        <v>413</v>
      </c>
      <c r="C126" s="13" t="s">
        <v>181</v>
      </c>
      <c r="D126" s="14">
        <v>436</v>
      </c>
      <c r="E126" s="14"/>
      <c r="F126" s="15">
        <f>'Bruto bilans u 000 dinara'!C170</f>
        <v>0</v>
      </c>
      <c r="G126" s="15">
        <f>'Bruto bilans u 000 dinara'!D170</f>
        <v>0</v>
      </c>
      <c r="H126" s="100">
        <f>'Bruto bilans u 000 dinara'!E170</f>
        <v>0</v>
      </c>
    </row>
    <row r="127" spans="2:8" ht="16.5" customHeight="1" thickBot="1" x14ac:dyDescent="0.25">
      <c r="B127" s="32">
        <v>414</v>
      </c>
      <c r="C127" s="13" t="s">
        <v>182</v>
      </c>
      <c r="D127" s="14">
        <v>437</v>
      </c>
      <c r="E127" s="14"/>
      <c r="F127" s="15">
        <f>'Bruto bilans u 000 dinara'!C171</f>
        <v>0</v>
      </c>
      <c r="G127" s="15">
        <f>'Bruto bilans u 000 dinara'!D171</f>
        <v>0</v>
      </c>
      <c r="H127" s="100">
        <f>'Bruto bilans u 000 dinara'!E171</f>
        <v>0</v>
      </c>
    </row>
    <row r="128" spans="2:8" ht="16.5" customHeight="1" thickBot="1" x14ac:dyDescent="0.25">
      <c r="B128" s="32">
        <v>415</v>
      </c>
      <c r="C128" s="13" t="s">
        <v>183</v>
      </c>
      <c r="D128" s="14">
        <v>438</v>
      </c>
      <c r="E128" s="14"/>
      <c r="F128" s="15">
        <f>'Bruto bilans u 000 dinara'!C172</f>
        <v>0</v>
      </c>
      <c r="G128" s="15">
        <f>'Bruto bilans u 000 dinara'!D172</f>
        <v>0</v>
      </c>
      <c r="H128" s="100">
        <f>'Bruto bilans u 000 dinara'!E172</f>
        <v>0</v>
      </c>
    </row>
    <row r="129" spans="2:8" ht="16.5" customHeight="1" thickBot="1" x14ac:dyDescent="0.25">
      <c r="B129" s="32">
        <v>416</v>
      </c>
      <c r="C129" s="13" t="s">
        <v>184</v>
      </c>
      <c r="D129" s="14">
        <v>439</v>
      </c>
      <c r="E129" s="14"/>
      <c r="F129" s="15">
        <f>'Bruto bilans u 000 dinara'!C173</f>
        <v>0</v>
      </c>
      <c r="G129" s="15">
        <f>'Bruto bilans u 000 dinara'!D173</f>
        <v>0</v>
      </c>
      <c r="H129" s="100">
        <f>'Bruto bilans u 000 dinara'!E173</f>
        <v>0</v>
      </c>
    </row>
    <row r="130" spans="2:8" ht="16.5" customHeight="1" thickBot="1" x14ac:dyDescent="0.25">
      <c r="B130" s="32">
        <v>419</v>
      </c>
      <c r="C130" s="13" t="s">
        <v>185</v>
      </c>
      <c r="D130" s="14">
        <v>440</v>
      </c>
      <c r="E130" s="14"/>
      <c r="F130" s="15">
        <f>'Bruto bilans u 000 dinara'!C174</f>
        <v>0</v>
      </c>
      <c r="G130" s="15">
        <f>'Bruto bilans u 000 dinara'!D174</f>
        <v>0</v>
      </c>
      <c r="H130" s="100">
        <f>'Bruto bilans u 000 dinara'!E174</f>
        <v>0</v>
      </c>
    </row>
    <row r="131" spans="2:8" ht="16.5" customHeight="1" thickBot="1" x14ac:dyDescent="0.25">
      <c r="B131" s="32">
        <v>498</v>
      </c>
      <c r="C131" s="13" t="s">
        <v>186</v>
      </c>
      <c r="D131" s="14">
        <v>441</v>
      </c>
      <c r="E131" s="14"/>
      <c r="F131" s="15">
        <f>'Bruto bilans u 000 dinara'!C231</f>
        <v>0</v>
      </c>
      <c r="G131" s="15">
        <f>'Bruto bilans u 000 dinara'!D231</f>
        <v>0</v>
      </c>
      <c r="H131" s="100">
        <f>'Bruto bilans u 000 dinara'!E231</f>
        <v>0</v>
      </c>
    </row>
    <row r="132" spans="2:8" ht="16.5" customHeight="1" x14ac:dyDescent="0.2">
      <c r="B132" s="101" t="s">
        <v>187</v>
      </c>
      <c r="C132" s="13" t="s">
        <v>188</v>
      </c>
      <c r="D132" s="91">
        <v>442</v>
      </c>
      <c r="E132" s="89"/>
      <c r="F132" s="95">
        <f>F134+F142+F143+F151+F152+F153+F154</f>
        <v>193311</v>
      </c>
      <c r="G132" s="95">
        <f>G134+G142+G143+G151+G152+G153+G154</f>
        <v>279246</v>
      </c>
      <c r="H132" s="97">
        <f>H134+H142+H143+H151+H152+H153+H154</f>
        <v>0</v>
      </c>
    </row>
    <row r="133" spans="2:8" ht="16.5" customHeight="1" thickBot="1" x14ac:dyDescent="0.25">
      <c r="B133" s="102"/>
      <c r="C133" s="16" t="s">
        <v>189</v>
      </c>
      <c r="D133" s="90"/>
      <c r="E133" s="90"/>
      <c r="F133" s="96"/>
      <c r="G133" s="96"/>
      <c r="H133" s="98"/>
    </row>
    <row r="134" spans="2:8" ht="16.5" customHeight="1" x14ac:dyDescent="0.2">
      <c r="B134" s="93">
        <v>42</v>
      </c>
      <c r="C134" s="13" t="s">
        <v>190</v>
      </c>
      <c r="D134" s="91">
        <v>443</v>
      </c>
      <c r="E134" s="89"/>
      <c r="F134" s="95">
        <f>SUM(F136:F141)</f>
        <v>36114</v>
      </c>
      <c r="G134" s="95">
        <f>SUM(G136:G141)</f>
        <v>62515</v>
      </c>
      <c r="H134" s="97">
        <f>SUM(H136:H141)</f>
        <v>0</v>
      </c>
    </row>
    <row r="135" spans="2:8" ht="16.5" customHeight="1" thickBot="1" x14ac:dyDescent="0.25">
      <c r="B135" s="94"/>
      <c r="C135" s="16" t="s">
        <v>191</v>
      </c>
      <c r="D135" s="90"/>
      <c r="E135" s="90"/>
      <c r="F135" s="96"/>
      <c r="G135" s="96"/>
      <c r="H135" s="98"/>
    </row>
    <row r="136" spans="2:8" ht="16.5" customHeight="1" thickBot="1" x14ac:dyDescent="0.25">
      <c r="B136" s="32">
        <v>420</v>
      </c>
      <c r="C136" s="13" t="s">
        <v>192</v>
      </c>
      <c r="D136" s="14">
        <v>444</v>
      </c>
      <c r="E136" s="14"/>
      <c r="F136" s="15">
        <f>'Bruto bilans u 000 dinara'!C175</f>
        <v>0</v>
      </c>
      <c r="G136" s="15">
        <f>'Bruto bilans u 000 dinara'!D175</f>
        <v>0</v>
      </c>
      <c r="H136" s="100">
        <f>'Bruto bilans u 000 dinara'!E175</f>
        <v>0</v>
      </c>
    </row>
    <row r="137" spans="2:8" ht="16.5" customHeight="1" thickBot="1" x14ac:dyDescent="0.25">
      <c r="B137" s="32">
        <v>421</v>
      </c>
      <c r="C137" s="13" t="s">
        <v>193</v>
      </c>
      <c r="D137" s="14">
        <v>445</v>
      </c>
      <c r="E137" s="14"/>
      <c r="F137" s="15">
        <f>'Bruto bilans u 000 dinara'!C176</f>
        <v>0</v>
      </c>
      <c r="G137" s="15">
        <f>'Bruto bilans u 000 dinara'!D176</f>
        <v>0</v>
      </c>
      <c r="H137" s="100">
        <f>'Bruto bilans u 000 dinara'!E176</f>
        <v>0</v>
      </c>
    </row>
    <row r="138" spans="2:8" ht="16.5" customHeight="1" thickBot="1" x14ac:dyDescent="0.25">
      <c r="B138" s="32">
        <v>422</v>
      </c>
      <c r="C138" s="13" t="s">
        <v>127</v>
      </c>
      <c r="D138" s="14">
        <v>446</v>
      </c>
      <c r="E138" s="14"/>
      <c r="F138" s="15">
        <f>'Bruto bilans u 000 dinara'!C177</f>
        <v>0</v>
      </c>
      <c r="G138" s="15">
        <f>'Bruto bilans u 000 dinara'!D177</f>
        <v>0</v>
      </c>
      <c r="H138" s="100">
        <f>'Bruto bilans u 000 dinara'!E177</f>
        <v>0</v>
      </c>
    </row>
    <row r="139" spans="2:8" ht="16.5" customHeight="1" thickBot="1" x14ac:dyDescent="0.25">
      <c r="B139" s="32">
        <v>423</v>
      </c>
      <c r="C139" s="13" t="s">
        <v>129</v>
      </c>
      <c r="D139" s="14">
        <v>447</v>
      </c>
      <c r="E139" s="14"/>
      <c r="F139" s="15">
        <f>'Bruto bilans u 000 dinara'!C178</f>
        <v>0</v>
      </c>
      <c r="G139" s="15">
        <f>'Bruto bilans u 000 dinara'!D178</f>
        <v>0</v>
      </c>
      <c r="H139" s="100">
        <f>'Bruto bilans u 000 dinara'!E178</f>
        <v>0</v>
      </c>
    </row>
    <row r="140" spans="2:8" ht="29.25" customHeight="1" thickBot="1" x14ac:dyDescent="0.25">
      <c r="B140" s="32">
        <v>427</v>
      </c>
      <c r="C140" s="13" t="s">
        <v>194</v>
      </c>
      <c r="D140" s="14">
        <v>448</v>
      </c>
      <c r="E140" s="14"/>
      <c r="F140" s="15">
        <f>'Bruto bilans u 000 dinara'!C182</f>
        <v>0</v>
      </c>
      <c r="G140" s="15">
        <f>'Bruto bilans u 000 dinara'!D182</f>
        <v>0</v>
      </c>
      <c r="H140" s="100">
        <f>'Bruto bilans u 000 dinara'!E182</f>
        <v>0</v>
      </c>
    </row>
    <row r="141" spans="2:8" ht="30" customHeight="1" thickBot="1" x14ac:dyDescent="0.25">
      <c r="B141" s="32" t="s">
        <v>195</v>
      </c>
      <c r="C141" s="13" t="s">
        <v>196</v>
      </c>
      <c r="D141" s="14">
        <v>449</v>
      </c>
      <c r="E141" s="14"/>
      <c r="F141" s="15">
        <f>'Bruto bilans u 000 dinara'!C179+'Bruto bilans u 000 dinara'!C180+'Bruto bilans u 000 dinara'!C181+'Bruto bilans u 000 dinara'!C183</f>
        <v>36114</v>
      </c>
      <c r="G141" s="15">
        <f>'Bruto bilans u 000 dinara'!D179+'Bruto bilans u 000 dinara'!D180+'Bruto bilans u 000 dinara'!D181+'Bruto bilans u 000 dinara'!D183</f>
        <v>62515</v>
      </c>
      <c r="H141" s="100">
        <f>'Bruto bilans u 000 dinara'!E179+'Bruto bilans u 000 dinara'!E180+'Bruto bilans u 000 dinara'!E181+'Bruto bilans u 000 dinara'!E183</f>
        <v>0</v>
      </c>
    </row>
    <row r="142" spans="2:8" ht="16.5" customHeight="1" thickBot="1" x14ac:dyDescent="0.25">
      <c r="B142" s="32">
        <v>430</v>
      </c>
      <c r="C142" s="13" t="s">
        <v>197</v>
      </c>
      <c r="D142" s="14">
        <v>450</v>
      </c>
      <c r="E142" s="14"/>
      <c r="F142" s="15">
        <f>'Bruto bilans u 000 dinara'!C184</f>
        <v>70429</v>
      </c>
      <c r="G142" s="15">
        <f>'Bruto bilans u 000 dinara'!D184</f>
        <v>165190</v>
      </c>
      <c r="H142" s="100">
        <f>'Bruto bilans u 000 dinara'!E184</f>
        <v>0</v>
      </c>
    </row>
    <row r="143" spans="2:8" ht="35.25" customHeight="1" thickBot="1" x14ac:dyDescent="0.25">
      <c r="B143" s="32" t="s">
        <v>198</v>
      </c>
      <c r="C143" s="13" t="s">
        <v>199</v>
      </c>
      <c r="D143" s="14">
        <v>451</v>
      </c>
      <c r="E143" s="14"/>
      <c r="F143" s="23">
        <f>SUM(F144:F150)</f>
        <v>76913</v>
      </c>
      <c r="G143" s="23">
        <f>SUM(G144:G150)</f>
        <v>50305</v>
      </c>
      <c r="H143" s="97">
        <f>SUM(H144:H150)</f>
        <v>0</v>
      </c>
    </row>
    <row r="144" spans="2:8" ht="16.5" customHeight="1" thickBot="1" x14ac:dyDescent="0.25">
      <c r="B144" s="32">
        <v>431</v>
      </c>
      <c r="C144" s="13" t="s">
        <v>200</v>
      </c>
      <c r="D144" s="14">
        <v>452</v>
      </c>
      <c r="E144" s="14"/>
      <c r="F144" s="15">
        <f>'Bruto bilans u 000 dinara'!C185</f>
        <v>0</v>
      </c>
      <c r="G144" s="15">
        <f>'Bruto bilans u 000 dinara'!D185</f>
        <v>0</v>
      </c>
      <c r="H144" s="100">
        <f>'Bruto bilans u 000 dinara'!E185</f>
        <v>0</v>
      </c>
    </row>
    <row r="145" spans="2:9" ht="16.5" customHeight="1" thickBot="1" x14ac:dyDescent="0.25">
      <c r="B145" s="32">
        <v>432</v>
      </c>
      <c r="C145" s="13" t="s">
        <v>201</v>
      </c>
      <c r="D145" s="14">
        <v>453</v>
      </c>
      <c r="E145" s="14"/>
      <c r="F145" s="15">
        <f>'Bruto bilans u 000 dinara'!C186</f>
        <v>0</v>
      </c>
      <c r="G145" s="15">
        <f>'Bruto bilans u 000 dinara'!D186</f>
        <v>0</v>
      </c>
      <c r="H145" s="100">
        <f>'Bruto bilans u 000 dinara'!E186</f>
        <v>0</v>
      </c>
    </row>
    <row r="146" spans="2:9" ht="16.5" customHeight="1" thickBot="1" x14ac:dyDescent="0.25">
      <c r="B146" s="32">
        <v>433</v>
      </c>
      <c r="C146" s="13" t="s">
        <v>202</v>
      </c>
      <c r="D146" s="14">
        <v>454</v>
      </c>
      <c r="E146" s="14"/>
      <c r="F146" s="15">
        <f>'Bruto bilans u 000 dinara'!C187</f>
        <v>0</v>
      </c>
      <c r="G146" s="15">
        <f>'Bruto bilans u 000 dinara'!D187</f>
        <v>0</v>
      </c>
      <c r="H146" s="100">
        <f>'Bruto bilans u 000 dinara'!E187</f>
        <v>0</v>
      </c>
    </row>
    <row r="147" spans="2:9" ht="16.5" customHeight="1" thickBot="1" x14ac:dyDescent="0.25">
      <c r="B147" s="32">
        <v>434</v>
      </c>
      <c r="C147" s="13" t="s">
        <v>203</v>
      </c>
      <c r="D147" s="14">
        <v>455</v>
      </c>
      <c r="E147" s="14"/>
      <c r="F147" s="15">
        <f>'Bruto bilans u 000 dinara'!C188</f>
        <v>0</v>
      </c>
      <c r="G147" s="15">
        <f>'Bruto bilans u 000 dinara'!D188</f>
        <v>0</v>
      </c>
      <c r="H147" s="100">
        <f>'Bruto bilans u 000 dinara'!E188</f>
        <v>0</v>
      </c>
    </row>
    <row r="148" spans="2:9" ht="16.5" customHeight="1" thickBot="1" x14ac:dyDescent="0.25">
      <c r="B148" s="32">
        <v>435</v>
      </c>
      <c r="C148" s="13" t="s">
        <v>204</v>
      </c>
      <c r="D148" s="14">
        <v>456</v>
      </c>
      <c r="E148" s="14"/>
      <c r="F148" s="15">
        <f>'Bruto bilans u 000 dinara'!C189</f>
        <v>3477</v>
      </c>
      <c r="G148" s="15">
        <f>'Bruto bilans u 000 dinara'!D189</f>
        <v>5732</v>
      </c>
      <c r="H148" s="100">
        <f>'Bruto bilans u 000 dinara'!E189</f>
        <v>0</v>
      </c>
    </row>
    <row r="149" spans="2:9" ht="16.5" customHeight="1" thickBot="1" x14ac:dyDescent="0.25">
      <c r="B149" s="32">
        <v>436</v>
      </c>
      <c r="C149" s="13" t="s">
        <v>205</v>
      </c>
      <c r="D149" s="14">
        <v>457</v>
      </c>
      <c r="E149" s="14"/>
      <c r="F149" s="15">
        <f>'Bruto bilans u 000 dinara'!C190</f>
        <v>73436</v>
      </c>
      <c r="G149" s="15">
        <f>'Bruto bilans u 000 dinara'!D190</f>
        <v>44573</v>
      </c>
      <c r="H149" s="100">
        <f>'Bruto bilans u 000 dinara'!E190</f>
        <v>0</v>
      </c>
    </row>
    <row r="150" spans="2:9" ht="16.5" customHeight="1" thickBot="1" x14ac:dyDescent="0.25">
      <c r="B150" s="32">
        <v>439</v>
      </c>
      <c r="C150" s="13" t="s">
        <v>206</v>
      </c>
      <c r="D150" s="14">
        <v>458</v>
      </c>
      <c r="E150" s="14"/>
      <c r="F150" s="15">
        <f>'Bruto bilans u 000 dinara'!C191</f>
        <v>0</v>
      </c>
      <c r="G150" s="15">
        <f>'Bruto bilans u 000 dinara'!D191</f>
        <v>0</v>
      </c>
      <c r="H150" s="100">
        <f>'Bruto bilans u 000 dinara'!E191</f>
        <v>0</v>
      </c>
    </row>
    <row r="151" spans="2:9" ht="16.5" customHeight="1" thickBot="1" x14ac:dyDescent="0.25">
      <c r="B151" s="32" t="s">
        <v>207</v>
      </c>
      <c r="C151" s="13" t="s">
        <v>208</v>
      </c>
      <c r="D151" s="14">
        <v>459</v>
      </c>
      <c r="E151" s="14"/>
      <c r="F151" s="15">
        <f>SUM('Bruto bilans u 000 dinara'!C192:C211)</f>
        <v>64</v>
      </c>
      <c r="G151" s="15">
        <f>SUM('Bruto bilans u 000 dinara'!D192:D211)</f>
        <v>532</v>
      </c>
      <c r="H151" s="100">
        <f>SUM('Bruto bilans u 000 dinara'!E192:E211)</f>
        <v>0</v>
      </c>
    </row>
    <row r="152" spans="2:9" ht="16.5" customHeight="1" thickBot="1" x14ac:dyDescent="0.25">
      <c r="B152" s="32">
        <v>47</v>
      </c>
      <c r="C152" s="13" t="s">
        <v>209</v>
      </c>
      <c r="D152" s="14">
        <v>460</v>
      </c>
      <c r="E152" s="14"/>
      <c r="F152" s="15">
        <f>SUM('Bruto bilans u 000 dinara'!C212:C219)</f>
        <v>0</v>
      </c>
      <c r="G152" s="15">
        <f>SUM('Bruto bilans u 000 dinara'!D212:D219)</f>
        <v>0</v>
      </c>
      <c r="H152" s="100">
        <f>SUM('Bruto bilans u 000 dinara'!E212:E219)</f>
        <v>0</v>
      </c>
    </row>
    <row r="153" spans="2:9" ht="16.5" customHeight="1" thickBot="1" x14ac:dyDescent="0.25">
      <c r="B153" s="32">
        <v>48</v>
      </c>
      <c r="C153" s="13" t="s">
        <v>210</v>
      </c>
      <c r="D153" s="14">
        <v>461</v>
      </c>
      <c r="E153" s="14"/>
      <c r="F153" s="15">
        <f>SUM('Bruto bilans u 000 dinara'!C220:C225)</f>
        <v>9609</v>
      </c>
      <c r="G153" s="15">
        <f>SUM('Bruto bilans u 000 dinara'!D220:D225)</f>
        <v>565</v>
      </c>
      <c r="H153" s="100">
        <f>SUM('Bruto bilans u 000 dinara'!E220:E225)</f>
        <v>0</v>
      </c>
    </row>
    <row r="154" spans="2:9" ht="16.5" customHeight="1" thickBot="1" x14ac:dyDescent="0.25">
      <c r="B154" s="32" t="s">
        <v>211</v>
      </c>
      <c r="C154" s="13" t="s">
        <v>212</v>
      </c>
      <c r="D154" s="14">
        <v>462</v>
      </c>
      <c r="E154" s="14"/>
      <c r="F154" s="15">
        <f>SUM('Bruto bilans u 000 dinara'!C226:C230,'Bruto bilans u 000 dinara'!C232)+1</f>
        <v>182</v>
      </c>
      <c r="G154" s="15">
        <f>SUM('Bruto bilans u 000 dinara'!D226:D230,'Bruto bilans u 000 dinara'!D232)</f>
        <v>139</v>
      </c>
      <c r="H154" s="100">
        <f>SUM('Bruto bilans u 000 dinara'!E226:E230,'Bruto bilans u 000 dinara'!E232)</f>
        <v>0</v>
      </c>
    </row>
    <row r="155" spans="2:9" ht="29.25" customHeight="1" thickBot="1" x14ac:dyDescent="0.25">
      <c r="B155" s="32"/>
      <c r="C155" s="13" t="s">
        <v>213</v>
      </c>
      <c r="D155" s="14">
        <v>463</v>
      </c>
      <c r="E155" s="14"/>
      <c r="F155" s="85"/>
      <c r="G155" s="85"/>
      <c r="H155" s="88"/>
      <c r="I155" s="7" t="s">
        <v>1247</v>
      </c>
    </row>
    <row r="156" spans="2:9" ht="16.5" customHeight="1" thickBot="1" x14ac:dyDescent="0.25">
      <c r="B156" s="35"/>
      <c r="C156" s="25" t="s">
        <v>214</v>
      </c>
      <c r="D156" s="26">
        <v>464</v>
      </c>
      <c r="E156" s="26"/>
      <c r="F156" s="87">
        <f>F112+F131+F132+F87-F155</f>
        <v>237556</v>
      </c>
      <c r="G156" s="87">
        <f>G112+G131+G132+G87-G155</f>
        <v>284128</v>
      </c>
      <c r="H156" s="129">
        <f>H112+H131+H132+H87-H155</f>
        <v>0</v>
      </c>
    </row>
    <row r="157" spans="2:9" ht="19.5" customHeight="1" thickBot="1" x14ac:dyDescent="0.25">
      <c r="B157" s="38">
        <v>89</v>
      </c>
      <c r="C157" s="39" t="s">
        <v>215</v>
      </c>
      <c r="D157" s="40">
        <v>465</v>
      </c>
      <c r="E157" s="41"/>
      <c r="F157" s="42"/>
      <c r="G157" s="42"/>
      <c r="H157" s="43"/>
    </row>
    <row r="158" spans="2:9" ht="16.5" customHeight="1" x14ac:dyDescent="0.2">
      <c r="F158" s="21"/>
      <c r="G158" s="21"/>
      <c r="H158" s="21"/>
    </row>
    <row r="159" spans="2:9" ht="16.5" customHeight="1" x14ac:dyDescent="0.2">
      <c r="E159" s="110" t="s">
        <v>1256</v>
      </c>
      <c r="F159" s="21">
        <f>F84-F156</f>
        <v>0</v>
      </c>
      <c r="G159" s="21">
        <f>G84-G156</f>
        <v>0</v>
      </c>
      <c r="H159" s="21"/>
    </row>
    <row r="160" spans="2:9" ht="16.5" customHeight="1" x14ac:dyDescent="0.2">
      <c r="F160" s="21"/>
      <c r="G160" s="21"/>
      <c r="H160" s="21"/>
    </row>
    <row r="161" spans="6:8" ht="16.5" customHeight="1" x14ac:dyDescent="0.2">
      <c r="F161" s="21"/>
      <c r="G161" s="21"/>
      <c r="H161" s="21"/>
    </row>
    <row r="162" spans="6:8" ht="16.5" customHeight="1" x14ac:dyDescent="0.2">
      <c r="F162" s="21"/>
      <c r="G162" s="21"/>
      <c r="H162" s="21"/>
    </row>
    <row r="163" spans="6:8" ht="16.5" customHeight="1" x14ac:dyDescent="0.2">
      <c r="F163" s="21"/>
      <c r="G163" s="21"/>
      <c r="H163" s="21"/>
    </row>
    <row r="164" spans="6:8" ht="16.5" customHeight="1" x14ac:dyDescent="0.2">
      <c r="F164" s="21"/>
      <c r="G164" s="21"/>
      <c r="H164" s="21"/>
    </row>
    <row r="165" spans="6:8" ht="16.5" customHeight="1" x14ac:dyDescent="0.2">
      <c r="F165" s="21"/>
      <c r="G165" s="21"/>
      <c r="H165" s="21"/>
    </row>
    <row r="166" spans="6:8" ht="16.5" customHeight="1" x14ac:dyDescent="0.2">
      <c r="F166" s="21"/>
      <c r="G166" s="21"/>
      <c r="H166" s="21"/>
    </row>
    <row r="167" spans="6:8" ht="16.5" customHeight="1" x14ac:dyDescent="0.2">
      <c r="F167" s="21"/>
      <c r="G167" s="21"/>
      <c r="H167" s="21"/>
    </row>
    <row r="168" spans="6:8" ht="16.5" customHeight="1" x14ac:dyDescent="0.2">
      <c r="F168" s="21"/>
      <c r="G168" s="21"/>
      <c r="H168" s="21"/>
    </row>
    <row r="169" spans="6:8" ht="16.5" customHeight="1" x14ac:dyDescent="0.2">
      <c r="F169" s="21"/>
      <c r="G169" s="21"/>
      <c r="H169" s="21"/>
    </row>
    <row r="170" spans="6:8" ht="16.5" customHeight="1" x14ac:dyDescent="0.2">
      <c r="F170" s="21"/>
      <c r="G170" s="21"/>
      <c r="H170" s="21"/>
    </row>
    <row r="171" spans="6:8" ht="16.5" customHeight="1" x14ac:dyDescent="0.2">
      <c r="F171" s="21"/>
      <c r="G171" s="21"/>
      <c r="H171" s="21"/>
    </row>
    <row r="172" spans="6:8" ht="16.5" customHeight="1" x14ac:dyDescent="0.2">
      <c r="F172" s="21"/>
      <c r="G172" s="21"/>
      <c r="H172" s="21"/>
    </row>
  </sheetData>
  <mergeCells count="42">
    <mergeCell ref="B1:H1"/>
    <mergeCell ref="B2:H2"/>
    <mergeCell ref="B3:H3"/>
    <mergeCell ref="H13:H14"/>
    <mergeCell ref="B4:B6"/>
    <mergeCell ref="C4:C6"/>
    <mergeCell ref="D4:D6"/>
    <mergeCell ref="E4:E6"/>
    <mergeCell ref="F4:H4"/>
    <mergeCell ref="G5:H5"/>
    <mergeCell ref="C13:C14"/>
    <mergeCell ref="D13:D14"/>
    <mergeCell ref="E13:E14"/>
    <mergeCell ref="F13:F14"/>
    <mergeCell ref="G13:G14"/>
    <mergeCell ref="H53:H54"/>
    <mergeCell ref="B19:B20"/>
    <mergeCell ref="D19:D20"/>
    <mergeCell ref="E19:E20"/>
    <mergeCell ref="F19:F20"/>
    <mergeCell ref="G19:G20"/>
    <mergeCell ref="H19:H20"/>
    <mergeCell ref="B53:B54"/>
    <mergeCell ref="D53:D54"/>
    <mergeCell ref="E53:E54"/>
    <mergeCell ref="F53:F54"/>
    <mergeCell ref="G53:G54"/>
    <mergeCell ref="D88:D89"/>
    <mergeCell ref="E88:E89"/>
    <mergeCell ref="E121:E122"/>
    <mergeCell ref="H74:H75"/>
    <mergeCell ref="B62:B63"/>
    <mergeCell ref="D62:D63"/>
    <mergeCell ref="E62:E63"/>
    <mergeCell ref="F62:F63"/>
    <mergeCell ref="G62:G63"/>
    <mergeCell ref="H62:H63"/>
    <mergeCell ref="B74:B75"/>
    <mergeCell ref="D74:D75"/>
    <mergeCell ref="E74:E75"/>
    <mergeCell ref="F74:F75"/>
    <mergeCell ref="G74:G75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90"/>
  <sheetViews>
    <sheetView showGridLines="0" topLeftCell="A7" workbookViewId="0">
      <selection activeCell="F11" sqref="F11"/>
    </sheetView>
  </sheetViews>
  <sheetFormatPr defaultRowHeight="26.25" customHeight="1" x14ac:dyDescent="0.2"/>
  <cols>
    <col min="1" max="1" width="9.140625" style="7"/>
    <col min="2" max="2" width="10.42578125" style="19" customWidth="1"/>
    <col min="3" max="3" width="47" style="7" customWidth="1"/>
    <col min="4" max="4" width="8.7109375" style="20" customWidth="1"/>
    <col min="5" max="5" width="15.5703125" style="20" hidden="1" customWidth="1"/>
    <col min="6" max="6" width="11.28515625" style="20" customWidth="1"/>
    <col min="7" max="7" width="11.28515625" style="7" customWidth="1"/>
    <col min="8" max="11" width="0" style="7" hidden="1" customWidth="1"/>
    <col min="12" max="13" width="9.140625" style="7"/>
    <col min="14" max="14" width="9.85546875" style="7" bestFit="1" customWidth="1"/>
    <col min="15" max="16384" width="9.140625" style="7"/>
  </cols>
  <sheetData>
    <row r="1" spans="2:14" ht="26.25" customHeight="1" thickBot="1" x14ac:dyDescent="0.25">
      <c r="B1" s="170" t="s">
        <v>216</v>
      </c>
      <c r="C1" s="171"/>
      <c r="D1" s="171"/>
      <c r="E1" s="171"/>
      <c r="F1" s="171"/>
      <c r="G1" s="171"/>
    </row>
    <row r="2" spans="2:14" ht="26.25" customHeight="1" x14ac:dyDescent="0.2">
      <c r="B2" s="173" t="s">
        <v>217</v>
      </c>
      <c r="C2" s="173"/>
      <c r="D2" s="173"/>
      <c r="E2" s="173"/>
      <c r="F2" s="173"/>
      <c r="G2" s="173"/>
    </row>
    <row r="3" spans="2:14" ht="21" customHeight="1" thickBot="1" x14ac:dyDescent="0.25">
      <c r="B3" s="196" t="s">
        <v>2</v>
      </c>
      <c r="C3" s="196"/>
      <c r="D3" s="196"/>
      <c r="E3" s="196"/>
      <c r="F3" s="196"/>
      <c r="G3" s="196"/>
    </row>
    <row r="4" spans="2:14" ht="26.25" customHeight="1" thickBot="1" x14ac:dyDescent="0.25">
      <c r="B4" s="177" t="s">
        <v>3</v>
      </c>
      <c r="C4" s="180" t="s">
        <v>4</v>
      </c>
      <c r="D4" s="180" t="s">
        <v>5</v>
      </c>
      <c r="E4" s="180" t="s">
        <v>6</v>
      </c>
      <c r="F4" s="183" t="s">
        <v>218</v>
      </c>
      <c r="G4" s="185"/>
    </row>
    <row r="5" spans="2:14" ht="35.25" customHeight="1" thickBot="1" x14ac:dyDescent="0.25">
      <c r="B5" s="179"/>
      <c r="C5" s="182"/>
      <c r="D5" s="182"/>
      <c r="E5" s="182"/>
      <c r="F5" s="8" t="s">
        <v>9</v>
      </c>
      <c r="G5" s="28" t="s">
        <v>8</v>
      </c>
    </row>
    <row r="6" spans="2:14" ht="15.75" customHeight="1" thickBot="1" x14ac:dyDescent="0.25">
      <c r="B6" s="29">
        <v>1</v>
      </c>
      <c r="C6" s="8">
        <v>2</v>
      </c>
      <c r="D6" s="8">
        <v>3</v>
      </c>
      <c r="E6" s="8">
        <v>4</v>
      </c>
      <c r="F6" s="8">
        <v>5</v>
      </c>
      <c r="G6" s="28">
        <v>6</v>
      </c>
    </row>
    <row r="7" spans="2:14" ht="18" customHeight="1" thickBot="1" x14ac:dyDescent="0.25">
      <c r="B7" s="30"/>
      <c r="C7" s="9" t="s">
        <v>219</v>
      </c>
      <c r="D7" s="10"/>
      <c r="E7" s="10"/>
      <c r="F7" s="10"/>
      <c r="G7" s="31"/>
    </row>
    <row r="8" spans="2:14" ht="26.25" customHeight="1" thickBot="1" x14ac:dyDescent="0.25">
      <c r="B8" s="44" t="s">
        <v>220</v>
      </c>
      <c r="C8" s="11" t="s">
        <v>221</v>
      </c>
      <c r="D8" s="12">
        <v>1001</v>
      </c>
      <c r="E8" s="12"/>
      <c r="F8" s="111">
        <f>F9+F16+F24+F25</f>
        <v>3088627</v>
      </c>
      <c r="G8" s="127">
        <f>G9+G16+G24+G25</f>
        <v>4200460</v>
      </c>
      <c r="N8" s="123">
        <f>+F8+F42+F62</f>
        <v>3095876</v>
      </c>
    </row>
    <row r="9" spans="2:14" ht="26.25" customHeight="1" thickBot="1" x14ac:dyDescent="0.25">
      <c r="B9" s="32">
        <v>60</v>
      </c>
      <c r="C9" s="13" t="s">
        <v>222</v>
      </c>
      <c r="D9" s="14">
        <v>1002</v>
      </c>
      <c r="E9" s="14"/>
      <c r="F9" s="112">
        <f>SUM(F10:F15)</f>
        <v>2956325</v>
      </c>
      <c r="G9" s="128">
        <f>SUM(G10:G15)</f>
        <v>4125553</v>
      </c>
      <c r="N9" s="153">
        <f>+N8*5%</f>
        <v>154793.80000000002</v>
      </c>
    </row>
    <row r="10" spans="2:14" ht="26.25" customHeight="1" thickBot="1" x14ac:dyDescent="0.25">
      <c r="B10" s="32">
        <v>600</v>
      </c>
      <c r="C10" s="13" t="s">
        <v>223</v>
      </c>
      <c r="D10" s="14">
        <v>1003</v>
      </c>
      <c r="E10" s="14"/>
      <c r="F10" s="112">
        <f>'Bruto bilans u 000 dinara'!C303</f>
        <v>0</v>
      </c>
      <c r="G10" s="128">
        <f>'Bruto bilans u 000 dinara'!D303</f>
        <v>0</v>
      </c>
    </row>
    <row r="11" spans="2:14" ht="27.75" customHeight="1" thickBot="1" x14ac:dyDescent="0.25">
      <c r="B11" s="32">
        <v>601</v>
      </c>
      <c r="C11" s="13" t="s">
        <v>224</v>
      </c>
      <c r="D11" s="14">
        <v>1004</v>
      </c>
      <c r="E11" s="14"/>
      <c r="F11" s="112">
        <f>'Bruto bilans u 000 dinara'!C304</f>
        <v>0</v>
      </c>
      <c r="G11" s="128">
        <f>'Bruto bilans u 000 dinara'!D304</f>
        <v>0</v>
      </c>
    </row>
    <row r="12" spans="2:14" ht="32.25" customHeight="1" thickBot="1" x14ac:dyDescent="0.25">
      <c r="B12" s="32">
        <v>602</v>
      </c>
      <c r="C12" s="13" t="s">
        <v>225</v>
      </c>
      <c r="D12" s="14">
        <v>1005</v>
      </c>
      <c r="E12" s="14"/>
      <c r="F12" s="112">
        <f>'Bruto bilans u 000 dinara'!C305</f>
        <v>0</v>
      </c>
      <c r="G12" s="128">
        <f>'Bruto bilans u 000 dinara'!D305</f>
        <v>0</v>
      </c>
    </row>
    <row r="13" spans="2:14" ht="27.75" customHeight="1" thickBot="1" x14ac:dyDescent="0.25">
      <c r="B13" s="32">
        <v>603</v>
      </c>
      <c r="C13" s="13" t="s">
        <v>226</v>
      </c>
      <c r="D13" s="14">
        <v>1006</v>
      </c>
      <c r="E13" s="14"/>
      <c r="F13" s="112">
        <f>'Bruto bilans u 000 dinara'!C306</f>
        <v>0</v>
      </c>
      <c r="G13" s="128">
        <f>'Bruto bilans u 000 dinara'!D306</f>
        <v>0</v>
      </c>
    </row>
    <row r="14" spans="2:14" ht="26.25" customHeight="1" thickBot="1" x14ac:dyDescent="0.25">
      <c r="B14" s="32">
        <v>604</v>
      </c>
      <c r="C14" s="13" t="s">
        <v>227</v>
      </c>
      <c r="D14" s="14">
        <v>1007</v>
      </c>
      <c r="E14" s="14"/>
      <c r="F14" s="112">
        <f>'Bruto bilans u 000 dinara'!C307</f>
        <v>0</v>
      </c>
      <c r="G14" s="128">
        <f>'Bruto bilans u 000 dinara'!D307</f>
        <v>0</v>
      </c>
    </row>
    <row r="15" spans="2:14" ht="26.25" customHeight="1" thickBot="1" x14ac:dyDescent="0.25">
      <c r="B15" s="32">
        <v>605</v>
      </c>
      <c r="C15" s="13" t="s">
        <v>228</v>
      </c>
      <c r="D15" s="14">
        <v>1008</v>
      </c>
      <c r="E15" s="14"/>
      <c r="F15" s="112">
        <f>'Bruto bilans u 000 dinara'!C308</f>
        <v>2956325</v>
      </c>
      <c r="G15" s="128">
        <f>'Bruto bilans u 000 dinara'!D308</f>
        <v>4125553</v>
      </c>
    </row>
    <row r="16" spans="2:14" ht="12" x14ac:dyDescent="0.2">
      <c r="B16" s="101">
        <v>61</v>
      </c>
      <c r="C16" s="13" t="s">
        <v>229</v>
      </c>
      <c r="D16" s="154">
        <v>1009</v>
      </c>
      <c r="E16" s="91"/>
      <c r="F16" s="124">
        <f>SUM(F18:F23)</f>
        <v>132302</v>
      </c>
      <c r="G16" s="119">
        <f>SUM(G18:G23)</f>
        <v>74907</v>
      </c>
    </row>
    <row r="17" spans="2:17" ht="12.75" thickBot="1" x14ac:dyDescent="0.25">
      <c r="B17" s="102"/>
      <c r="C17" s="16" t="s">
        <v>230</v>
      </c>
      <c r="D17" s="155"/>
      <c r="E17" s="92"/>
      <c r="F17" s="125"/>
      <c r="G17" s="126"/>
    </row>
    <row r="18" spans="2:17" ht="26.25" customHeight="1" thickBot="1" x14ac:dyDescent="0.25">
      <c r="B18" s="32">
        <v>610</v>
      </c>
      <c r="C18" s="13" t="s">
        <v>231</v>
      </c>
      <c r="D18" s="14">
        <v>1010</v>
      </c>
      <c r="E18" s="14"/>
      <c r="F18" s="112">
        <f>'Bruto bilans u 000 dinara'!C309</f>
        <v>0</v>
      </c>
      <c r="G18" s="128">
        <f>'Bruto bilans u 000 dinara'!D309</f>
        <v>0</v>
      </c>
    </row>
    <row r="19" spans="2:17" ht="26.25" customHeight="1" thickBot="1" x14ac:dyDescent="0.25">
      <c r="B19" s="32">
        <v>611</v>
      </c>
      <c r="C19" s="13" t="s">
        <v>232</v>
      </c>
      <c r="D19" s="14">
        <v>1011</v>
      </c>
      <c r="E19" s="14"/>
      <c r="F19" s="112">
        <f>'Bruto bilans u 000 dinara'!C310</f>
        <v>0</v>
      </c>
      <c r="G19" s="128">
        <f>'Bruto bilans u 000 dinara'!D310</f>
        <v>0</v>
      </c>
    </row>
    <row r="20" spans="2:17" ht="26.25" customHeight="1" thickBot="1" x14ac:dyDescent="0.25">
      <c r="B20" s="32">
        <v>612</v>
      </c>
      <c r="C20" s="13" t="s">
        <v>233</v>
      </c>
      <c r="D20" s="14">
        <v>1012</v>
      </c>
      <c r="E20" s="14"/>
      <c r="F20" s="112">
        <f>'Bruto bilans u 000 dinara'!C311</f>
        <v>0</v>
      </c>
      <c r="G20" s="128">
        <f>'Bruto bilans u 000 dinara'!D311</f>
        <v>0</v>
      </c>
    </row>
    <row r="21" spans="2:17" ht="27.75" customHeight="1" thickBot="1" x14ac:dyDescent="0.25">
      <c r="B21" s="32">
        <v>613</v>
      </c>
      <c r="C21" s="13" t="s">
        <v>234</v>
      </c>
      <c r="D21" s="14">
        <v>1013</v>
      </c>
      <c r="E21" s="14"/>
      <c r="F21" s="112">
        <f>'Bruto bilans u 000 dinara'!C312</f>
        <v>0</v>
      </c>
      <c r="G21" s="128">
        <f>'Bruto bilans u 000 dinara'!D312</f>
        <v>0</v>
      </c>
    </row>
    <row r="22" spans="2:17" ht="26.25" customHeight="1" thickBot="1" x14ac:dyDescent="0.25">
      <c r="B22" s="32">
        <v>614</v>
      </c>
      <c r="C22" s="13" t="s">
        <v>235</v>
      </c>
      <c r="D22" s="14">
        <v>1014</v>
      </c>
      <c r="E22" s="14"/>
      <c r="F22" s="112">
        <f>'Bruto bilans u 000 dinara'!C313</f>
        <v>0</v>
      </c>
      <c r="G22" s="128">
        <f>'Bruto bilans u 000 dinara'!D313</f>
        <v>0</v>
      </c>
    </row>
    <row r="23" spans="2:17" ht="26.25" customHeight="1" thickBot="1" x14ac:dyDescent="0.25">
      <c r="B23" s="32">
        <v>615</v>
      </c>
      <c r="C23" s="13" t="s">
        <v>236</v>
      </c>
      <c r="D23" s="14">
        <v>1015</v>
      </c>
      <c r="E23" s="14"/>
      <c r="F23" s="112">
        <f>'Bruto bilans u 000 dinara'!C314</f>
        <v>132302</v>
      </c>
      <c r="G23" s="128">
        <f>'Bruto bilans u 000 dinara'!D314</f>
        <v>74907</v>
      </c>
    </row>
    <row r="24" spans="2:17" ht="26.25" customHeight="1" thickBot="1" x14ac:dyDescent="0.25">
      <c r="B24" s="32">
        <v>64</v>
      </c>
      <c r="C24" s="13" t="s">
        <v>237</v>
      </c>
      <c r="D24" s="14">
        <v>1016</v>
      </c>
      <c r="E24" s="14"/>
      <c r="F24" s="112">
        <f>SUM('Bruto bilans u 000 dinara'!C319:C320)</f>
        <v>0</v>
      </c>
      <c r="G24" s="128">
        <f>SUM('Bruto bilans u 000 dinara'!D319:D320)</f>
        <v>0</v>
      </c>
    </row>
    <row r="25" spans="2:17" ht="26.25" customHeight="1" thickBot="1" x14ac:dyDescent="0.25">
      <c r="B25" s="32">
        <v>65</v>
      </c>
      <c r="C25" s="13" t="s">
        <v>238</v>
      </c>
      <c r="D25" s="14">
        <v>1017</v>
      </c>
      <c r="E25" s="14"/>
      <c r="F25" s="112">
        <f>SUM('Bruto bilans u 000 dinara'!C321:C324)</f>
        <v>0</v>
      </c>
      <c r="G25" s="128">
        <f>SUM('Bruto bilans u 000 dinara'!D321:D324)</f>
        <v>0</v>
      </c>
    </row>
    <row r="26" spans="2:17" ht="26.25" customHeight="1" thickBot="1" x14ac:dyDescent="0.25">
      <c r="B26" s="30"/>
      <c r="C26" s="9" t="s">
        <v>239</v>
      </c>
      <c r="D26" s="10"/>
      <c r="E26" s="10"/>
      <c r="F26" s="113"/>
      <c r="G26" s="114"/>
    </row>
    <row r="27" spans="2:17" ht="24" x14ac:dyDescent="0.2">
      <c r="B27" s="105" t="s">
        <v>240</v>
      </c>
      <c r="C27" s="11" t="s">
        <v>241</v>
      </c>
      <c r="D27" s="99">
        <v>1018</v>
      </c>
      <c r="E27" s="99"/>
      <c r="F27" s="115">
        <f>F29-F30-F31+F32+F33+F34+F35+F36+F37+F38+F39</f>
        <v>3023228</v>
      </c>
      <c r="G27" s="116">
        <f>G29-G30-G31+G32+G33+G34+G35+G36+G37+G38+G39</f>
        <v>4210846</v>
      </c>
      <c r="P27" s="123">
        <f>+F27+F63+F50</f>
        <v>3046493</v>
      </c>
      <c r="Q27" s="123">
        <f>+F8+F62+F42</f>
        <v>3095876</v>
      </c>
    </row>
    <row r="28" spans="2:17" ht="24.75" thickBot="1" x14ac:dyDescent="0.25">
      <c r="B28" s="106"/>
      <c r="C28" s="18" t="s">
        <v>242</v>
      </c>
      <c r="D28" s="107"/>
      <c r="E28" s="107"/>
      <c r="F28" s="117"/>
      <c r="G28" s="118"/>
    </row>
    <row r="29" spans="2:17" ht="26.25" customHeight="1" thickBot="1" x14ac:dyDescent="0.25">
      <c r="B29" s="32">
        <v>50</v>
      </c>
      <c r="C29" s="13" t="s">
        <v>243</v>
      </c>
      <c r="D29" s="14">
        <v>1019</v>
      </c>
      <c r="E29" s="14"/>
      <c r="F29" s="112">
        <f>SUM('Bruto bilans u 000 dinara'!C233:C236)</f>
        <v>2927238</v>
      </c>
      <c r="G29" s="128">
        <f>SUM('Bruto bilans u 000 dinara'!D233:D236)</f>
        <v>4122980</v>
      </c>
    </row>
    <row r="30" spans="2:17" ht="26.25" customHeight="1" thickBot="1" x14ac:dyDescent="0.25">
      <c r="B30" s="32">
        <v>62</v>
      </c>
      <c r="C30" s="13" t="s">
        <v>244</v>
      </c>
      <c r="D30" s="14">
        <v>1020</v>
      </c>
      <c r="E30" s="14"/>
      <c r="F30" s="112">
        <f>SUM('Bruto bilans u 000 dinara'!C315:C316)</f>
        <v>0</v>
      </c>
      <c r="G30" s="128">
        <f>SUM('Bruto bilans u 000 dinara'!D315:D316)</f>
        <v>0</v>
      </c>
    </row>
    <row r="31" spans="2:17" ht="26.25" customHeight="1" thickBot="1" x14ac:dyDescent="0.25">
      <c r="B31" s="32">
        <v>630</v>
      </c>
      <c r="C31" s="13" t="s">
        <v>245</v>
      </c>
      <c r="D31" s="14">
        <v>1021</v>
      </c>
      <c r="E31" s="14"/>
      <c r="F31" s="112">
        <f>'Bruto bilans u 000 dinara'!C317</f>
        <v>0</v>
      </c>
      <c r="G31" s="128">
        <f>'Bruto bilans u 000 dinara'!D317</f>
        <v>0</v>
      </c>
    </row>
    <row r="32" spans="2:17" ht="26.25" customHeight="1" thickBot="1" x14ac:dyDescent="0.25">
      <c r="B32" s="32">
        <v>631</v>
      </c>
      <c r="C32" s="13" t="s">
        <v>246</v>
      </c>
      <c r="D32" s="14">
        <v>1022</v>
      </c>
      <c r="E32" s="14"/>
      <c r="F32" s="112">
        <f>'Bruto bilans u 000 dinara'!C318</f>
        <v>0</v>
      </c>
      <c r="G32" s="128">
        <f>'Bruto bilans u 000 dinara'!D318</f>
        <v>0</v>
      </c>
    </row>
    <row r="33" spans="2:7" ht="26.25" customHeight="1" thickBot="1" x14ac:dyDescent="0.25">
      <c r="B33" s="32" t="s">
        <v>247</v>
      </c>
      <c r="C33" s="13" t="s">
        <v>248</v>
      </c>
      <c r="D33" s="14">
        <v>1023</v>
      </c>
      <c r="E33" s="14"/>
      <c r="F33" s="112">
        <f>SUM('Bruto bilans u 000 dinara'!C237:C239,'Bruto bilans u 000 dinara'!C241,'Bruto bilans u 000 dinara'!C242)</f>
        <v>117</v>
      </c>
      <c r="G33" s="128">
        <f>SUM('Bruto bilans u 000 dinara'!D237:D239,'Bruto bilans u 000 dinara'!D241,'Bruto bilans u 000 dinara'!D242)</f>
        <v>352</v>
      </c>
    </row>
    <row r="34" spans="2:7" ht="26.25" customHeight="1" thickBot="1" x14ac:dyDescent="0.25">
      <c r="B34" s="32">
        <v>513</v>
      </c>
      <c r="C34" s="13" t="s">
        <v>249</v>
      </c>
      <c r="D34" s="14">
        <v>1024</v>
      </c>
      <c r="E34" s="14"/>
      <c r="F34" s="112">
        <f>'Bruto bilans u 000 dinara'!C240</f>
        <v>69</v>
      </c>
      <c r="G34" s="128">
        <f>'Bruto bilans u 000 dinara'!D240</f>
        <v>8</v>
      </c>
    </row>
    <row r="35" spans="2:7" ht="26.25" customHeight="1" thickBot="1" x14ac:dyDescent="0.25">
      <c r="B35" s="32">
        <v>52</v>
      </c>
      <c r="C35" s="13" t="s">
        <v>250</v>
      </c>
      <c r="D35" s="14">
        <v>1025</v>
      </c>
      <c r="E35" s="14"/>
      <c r="F35" s="112">
        <f>SUM('Bruto bilans u 000 dinara'!C243:C250)</f>
        <v>15933</v>
      </c>
      <c r="G35" s="128">
        <f>SUM('Bruto bilans u 000 dinara'!D243:D250)</f>
        <v>8463</v>
      </c>
    </row>
    <row r="36" spans="2:7" ht="26.25" customHeight="1" thickBot="1" x14ac:dyDescent="0.25">
      <c r="B36" s="32">
        <v>53</v>
      </c>
      <c r="C36" s="13" t="s">
        <v>251</v>
      </c>
      <c r="D36" s="14">
        <v>1026</v>
      </c>
      <c r="E36" s="14"/>
      <c r="F36" s="112">
        <f>SUM('Bruto bilans u 000 dinara'!C251:C259)</f>
        <v>36642</v>
      </c>
      <c r="G36" s="128">
        <f>SUM('Bruto bilans u 000 dinara'!D251:D259)</f>
        <v>50086</v>
      </c>
    </row>
    <row r="37" spans="2:7" ht="26.25" customHeight="1" thickBot="1" x14ac:dyDescent="0.25">
      <c r="B37" s="32">
        <v>540</v>
      </c>
      <c r="C37" s="13" t="s">
        <v>252</v>
      </c>
      <c r="D37" s="14">
        <v>1027</v>
      </c>
      <c r="E37" s="14"/>
      <c r="F37" s="112">
        <f>'Bruto bilans u 000 dinara'!C260</f>
        <v>1158</v>
      </c>
      <c r="G37" s="128">
        <f>'Bruto bilans u 000 dinara'!D260</f>
        <v>310</v>
      </c>
    </row>
    <row r="38" spans="2:7" ht="26.25" customHeight="1" thickBot="1" x14ac:dyDescent="0.25">
      <c r="B38" s="32" t="s">
        <v>253</v>
      </c>
      <c r="C38" s="13" t="s">
        <v>254</v>
      </c>
      <c r="D38" s="14">
        <v>1028</v>
      </c>
      <c r="E38" s="14"/>
      <c r="F38" s="112">
        <f>SUM('Bruto bilans u 000 dinara'!C261:C266)</f>
        <v>0</v>
      </c>
      <c r="G38" s="128">
        <f>SUM('Bruto bilans u 000 dinara'!D261:D266)</f>
        <v>0</v>
      </c>
    </row>
    <row r="39" spans="2:7" ht="26.25" customHeight="1" thickBot="1" x14ac:dyDescent="0.25">
      <c r="B39" s="32">
        <v>55</v>
      </c>
      <c r="C39" s="13" t="s">
        <v>255</v>
      </c>
      <c r="D39" s="14">
        <v>1029</v>
      </c>
      <c r="E39" s="14"/>
      <c r="F39" s="112">
        <f>SUM('Bruto bilans u 000 dinara'!C267:C274)</f>
        <v>42071</v>
      </c>
      <c r="G39" s="128">
        <f>SUM('Bruto bilans u 000 dinara'!D267:D274)</f>
        <v>28647</v>
      </c>
    </row>
    <row r="40" spans="2:7" ht="26.25" customHeight="1" thickBot="1" x14ac:dyDescent="0.25">
      <c r="B40" s="44"/>
      <c r="C40" s="11" t="s">
        <v>256</v>
      </c>
      <c r="D40" s="12">
        <v>1030</v>
      </c>
      <c r="E40" s="12"/>
      <c r="F40" s="111">
        <f>F8-F27</f>
        <v>65399</v>
      </c>
      <c r="G40" s="127">
        <f>G8-G27</f>
        <v>-10386</v>
      </c>
    </row>
    <row r="41" spans="2:7" ht="26.25" customHeight="1" thickBot="1" x14ac:dyDescent="0.25">
      <c r="B41" s="44"/>
      <c r="C41" s="11" t="s">
        <v>257</v>
      </c>
      <c r="D41" s="12">
        <v>1031</v>
      </c>
      <c r="E41" s="12"/>
      <c r="F41" s="111"/>
      <c r="G41" s="116"/>
    </row>
    <row r="42" spans="2:7" ht="26.25" customHeight="1" thickBot="1" x14ac:dyDescent="0.25">
      <c r="B42" s="32">
        <v>66</v>
      </c>
      <c r="C42" s="13" t="s">
        <v>258</v>
      </c>
      <c r="D42" s="14">
        <v>1032</v>
      </c>
      <c r="E42" s="14"/>
      <c r="F42" s="112">
        <f>F43+F48+F49</f>
        <v>7192</v>
      </c>
      <c r="G42" s="128">
        <f>G43+G48+G49</f>
        <v>938</v>
      </c>
    </row>
    <row r="43" spans="2:7" ht="26.25" customHeight="1" thickBot="1" x14ac:dyDescent="0.25">
      <c r="B43" s="32" t="s">
        <v>259</v>
      </c>
      <c r="C43" s="13" t="s">
        <v>260</v>
      </c>
      <c r="D43" s="14">
        <v>1033</v>
      </c>
      <c r="E43" s="14"/>
      <c r="F43" s="112">
        <f>SUM(F44:F47)</f>
        <v>0</v>
      </c>
      <c r="G43" s="128">
        <f>SUM(G44:G47)</f>
        <v>0</v>
      </c>
    </row>
    <row r="44" spans="2:7" ht="26.25" customHeight="1" thickBot="1" x14ac:dyDescent="0.25">
      <c r="B44" s="32">
        <v>660</v>
      </c>
      <c r="C44" s="13" t="s">
        <v>261</v>
      </c>
      <c r="D44" s="14">
        <v>1034</v>
      </c>
      <c r="E44" s="14"/>
      <c r="F44" s="112">
        <f>'Bruto bilans u 000 dinara'!C325</f>
        <v>0</v>
      </c>
      <c r="G44" s="128">
        <f>'Bruto bilans u 000 dinara'!D325</f>
        <v>0</v>
      </c>
    </row>
    <row r="45" spans="2:7" ht="26.25" customHeight="1" thickBot="1" x14ac:dyDescent="0.25">
      <c r="B45" s="32">
        <v>661</v>
      </c>
      <c r="C45" s="13" t="s">
        <v>262</v>
      </c>
      <c r="D45" s="14">
        <v>1035</v>
      </c>
      <c r="E45" s="14"/>
      <c r="F45" s="112">
        <f>'Bruto bilans u 000 dinara'!C326</f>
        <v>0</v>
      </c>
      <c r="G45" s="128">
        <f>'Bruto bilans u 000 dinara'!D326</f>
        <v>0</v>
      </c>
    </row>
    <row r="46" spans="2:7" ht="30" customHeight="1" thickBot="1" x14ac:dyDescent="0.25">
      <c r="B46" s="32">
        <v>665</v>
      </c>
      <c r="C46" s="13" t="s">
        <v>263</v>
      </c>
      <c r="D46" s="14">
        <v>1036</v>
      </c>
      <c r="E46" s="14"/>
      <c r="F46" s="112">
        <f>'Bruto bilans u 000 dinara'!C330</f>
        <v>0</v>
      </c>
      <c r="G46" s="128">
        <f>'Bruto bilans u 000 dinara'!D330</f>
        <v>0</v>
      </c>
    </row>
    <row r="47" spans="2:7" ht="26.25" customHeight="1" thickBot="1" x14ac:dyDescent="0.25">
      <c r="B47" s="32">
        <v>669</v>
      </c>
      <c r="C47" s="13" t="s">
        <v>264</v>
      </c>
      <c r="D47" s="14">
        <v>1037</v>
      </c>
      <c r="E47" s="14"/>
      <c r="F47" s="112">
        <f>'Bruto bilans u 000 dinara'!C331</f>
        <v>0</v>
      </c>
      <c r="G47" s="128">
        <f>'Bruto bilans u 000 dinara'!D331</f>
        <v>0</v>
      </c>
    </row>
    <row r="48" spans="2:7" ht="26.25" customHeight="1" thickBot="1" x14ac:dyDescent="0.25">
      <c r="B48" s="32">
        <v>662</v>
      </c>
      <c r="C48" s="13" t="s">
        <v>265</v>
      </c>
      <c r="D48" s="14">
        <v>1038</v>
      </c>
      <c r="E48" s="14"/>
      <c r="F48" s="112">
        <f>'Bruto bilans u 000 dinara'!C327</f>
        <v>0</v>
      </c>
      <c r="G48" s="128">
        <f>'Bruto bilans u 000 dinara'!D327</f>
        <v>69</v>
      </c>
    </row>
    <row r="49" spans="2:8" ht="28.5" customHeight="1" thickBot="1" x14ac:dyDescent="0.25">
      <c r="B49" s="32" t="s">
        <v>266</v>
      </c>
      <c r="C49" s="13" t="s">
        <v>267</v>
      </c>
      <c r="D49" s="14">
        <v>1039</v>
      </c>
      <c r="E49" s="14"/>
      <c r="F49" s="112">
        <f>'Bruto bilans u 000 dinara'!C328+'Bruto bilans u 000 dinara'!C329</f>
        <v>7192</v>
      </c>
      <c r="G49" s="128">
        <f>'Bruto bilans u 000 dinara'!D328+'Bruto bilans u 000 dinara'!D329</f>
        <v>869</v>
      </c>
    </row>
    <row r="50" spans="2:8" ht="26.25" customHeight="1" thickBot="1" x14ac:dyDescent="0.25">
      <c r="B50" s="32">
        <v>56</v>
      </c>
      <c r="C50" s="13" t="s">
        <v>268</v>
      </c>
      <c r="D50" s="14">
        <v>1040</v>
      </c>
      <c r="E50" s="14"/>
      <c r="F50" s="112">
        <f>F51+F56+F57</f>
        <v>5177</v>
      </c>
      <c r="G50" s="128">
        <f>G51+G56+G57</f>
        <v>847</v>
      </c>
    </row>
    <row r="51" spans="2:8" ht="29.25" customHeight="1" thickBot="1" x14ac:dyDescent="0.25">
      <c r="B51" s="32" t="s">
        <v>269</v>
      </c>
      <c r="C51" s="13" t="s">
        <v>270</v>
      </c>
      <c r="D51" s="14">
        <v>1041</v>
      </c>
      <c r="E51" s="14"/>
      <c r="F51" s="112">
        <f>SUM(F52:F55)</f>
        <v>0</v>
      </c>
      <c r="G51" s="128">
        <f>SUM(G52:G55)</f>
        <v>0</v>
      </c>
    </row>
    <row r="52" spans="2:8" ht="26.25" customHeight="1" thickBot="1" x14ac:dyDescent="0.25">
      <c r="B52" s="32">
        <v>560</v>
      </c>
      <c r="C52" s="13" t="s">
        <v>271</v>
      </c>
      <c r="D52" s="14">
        <v>1042</v>
      </c>
      <c r="E52" s="14"/>
      <c r="F52" s="112">
        <f>'Bruto bilans u 000 dinara'!C275</f>
        <v>0</v>
      </c>
      <c r="G52" s="128">
        <f>'Bruto bilans u 000 dinara'!D275</f>
        <v>0</v>
      </c>
    </row>
    <row r="53" spans="2:8" ht="26.25" customHeight="1" thickBot="1" x14ac:dyDescent="0.25">
      <c r="B53" s="32">
        <v>561</v>
      </c>
      <c r="C53" s="13" t="s">
        <v>272</v>
      </c>
      <c r="D53" s="14">
        <v>1043</v>
      </c>
      <c r="E53" s="14"/>
      <c r="F53" s="112">
        <f>'Bruto bilans u 000 dinara'!C276</f>
        <v>0</v>
      </c>
      <c r="G53" s="128">
        <f>'Bruto bilans u 000 dinara'!D276</f>
        <v>0</v>
      </c>
    </row>
    <row r="54" spans="2:8" ht="28.5" customHeight="1" thickBot="1" x14ac:dyDescent="0.25">
      <c r="B54" s="32">
        <v>565</v>
      </c>
      <c r="C54" s="13" t="s">
        <v>273</v>
      </c>
      <c r="D54" s="14">
        <v>1044</v>
      </c>
      <c r="E54" s="14"/>
      <c r="F54" s="112">
        <f>'Bruto bilans u 000 dinara'!C280</f>
        <v>0</v>
      </c>
      <c r="G54" s="128">
        <f>'Bruto bilans u 000 dinara'!D280</f>
        <v>0</v>
      </c>
    </row>
    <row r="55" spans="2:8" ht="26.25" customHeight="1" thickBot="1" x14ac:dyDescent="0.25">
      <c r="B55" s="32" t="s">
        <v>274</v>
      </c>
      <c r="C55" s="13" t="s">
        <v>275</v>
      </c>
      <c r="D55" s="14">
        <v>1045</v>
      </c>
      <c r="E55" s="14"/>
      <c r="F55" s="112">
        <f>'Bruto bilans u 000 dinara'!C281+'Bruto bilans u 000 dinara'!C282</f>
        <v>0</v>
      </c>
      <c r="G55" s="128">
        <f>'Bruto bilans u 000 dinara'!D281+'Bruto bilans u 000 dinara'!D282</f>
        <v>0</v>
      </c>
    </row>
    <row r="56" spans="2:8" ht="26.25" customHeight="1" thickBot="1" x14ac:dyDescent="0.25">
      <c r="B56" s="32">
        <v>562</v>
      </c>
      <c r="C56" s="13" t="s">
        <v>276</v>
      </c>
      <c r="D56" s="14">
        <v>1046</v>
      </c>
      <c r="E56" s="14"/>
      <c r="F56" s="112">
        <v>0</v>
      </c>
      <c r="G56" s="128">
        <f>'Bruto bilans u 000 dinara'!D277</f>
        <v>0</v>
      </c>
    </row>
    <row r="57" spans="2:8" ht="26.25" customHeight="1" thickBot="1" x14ac:dyDescent="0.25">
      <c r="B57" s="32" t="s">
        <v>277</v>
      </c>
      <c r="C57" s="13" t="s">
        <v>278</v>
      </c>
      <c r="D57" s="14">
        <v>1047</v>
      </c>
      <c r="E57" s="14"/>
      <c r="F57" s="112">
        <f>'Bruto bilans u 000 dinara'!C278+'Bruto bilans u 000 dinara'!C279</f>
        <v>5177</v>
      </c>
      <c r="G57" s="128">
        <f>'Bruto bilans u 000 dinara'!D278+'Bruto bilans u 000 dinara'!D279</f>
        <v>847</v>
      </c>
    </row>
    <row r="58" spans="2:8" ht="26.25" customHeight="1" thickBot="1" x14ac:dyDescent="0.25">
      <c r="B58" s="32"/>
      <c r="C58" s="13" t="s">
        <v>279</v>
      </c>
      <c r="D58" s="14">
        <v>1048</v>
      </c>
      <c r="E58" s="14"/>
      <c r="F58" s="112">
        <f>F42-F50</f>
        <v>2015</v>
      </c>
      <c r="G58" s="128">
        <f>G42-G50</f>
        <v>91</v>
      </c>
      <c r="H58" s="7" t="s">
        <v>312</v>
      </c>
    </row>
    <row r="59" spans="2:8" ht="26.25" customHeight="1" thickBot="1" x14ac:dyDescent="0.25">
      <c r="B59" s="32"/>
      <c r="C59" s="13" t="s">
        <v>280</v>
      </c>
      <c r="D59" s="14">
        <v>1049</v>
      </c>
      <c r="E59" s="14"/>
      <c r="F59" s="112"/>
      <c r="G59" s="119"/>
    </row>
    <row r="60" spans="2:8" ht="26.25" customHeight="1" thickBot="1" x14ac:dyDescent="0.25">
      <c r="B60" s="32" t="s">
        <v>281</v>
      </c>
      <c r="C60" s="13" t="s">
        <v>282</v>
      </c>
      <c r="D60" s="14">
        <v>1050</v>
      </c>
      <c r="E60" s="14"/>
      <c r="F60" s="112">
        <f>'Bruto bilans u 000 dinara'!C345+'Bruto bilans u 000 dinara'!C347</f>
        <v>0</v>
      </c>
      <c r="G60" s="128">
        <f>'Bruto bilans u 000 dinara'!D345+'Bruto bilans u 000 dinara'!D347</f>
        <v>0</v>
      </c>
    </row>
    <row r="61" spans="2:8" ht="26.25" customHeight="1" thickBot="1" x14ac:dyDescent="0.25">
      <c r="B61" s="32" t="s">
        <v>283</v>
      </c>
      <c r="C61" s="13" t="s">
        <v>284</v>
      </c>
      <c r="D61" s="14">
        <v>1051</v>
      </c>
      <c r="E61" s="14"/>
      <c r="F61" s="112">
        <f>'Bruto bilans u 000 dinara'!C295+'Bruto bilans u 000 dinara'!C297</f>
        <v>0</v>
      </c>
      <c r="G61" s="128">
        <f>'Bruto bilans u 000 dinara'!D295+'Bruto bilans u 000 dinara'!D297</f>
        <v>0</v>
      </c>
    </row>
    <row r="62" spans="2:8" ht="26.25" customHeight="1" thickBot="1" x14ac:dyDescent="0.25">
      <c r="B62" s="32" t="s">
        <v>285</v>
      </c>
      <c r="C62" s="13" t="s">
        <v>286</v>
      </c>
      <c r="D62" s="14">
        <v>1052</v>
      </c>
      <c r="E62" s="14"/>
      <c r="F62" s="112">
        <f>SUM('Bruto bilans u 000 dinara'!C332:C344,'Bruto bilans u 000 dinara'!C346,'Bruto bilans u 000 dinara'!C348)</f>
        <v>57</v>
      </c>
      <c r="G62" s="128">
        <f>SUM('Bruto bilans u 000 dinara'!D332:D344,'Bruto bilans u 000 dinara'!D346,'Bruto bilans u 000 dinara'!D348)</f>
        <v>15956</v>
      </c>
    </row>
    <row r="63" spans="2:8" ht="26.25" customHeight="1" thickBot="1" x14ac:dyDescent="0.25">
      <c r="B63" s="32" t="s">
        <v>287</v>
      </c>
      <c r="C63" s="13" t="s">
        <v>288</v>
      </c>
      <c r="D63" s="14">
        <v>1053</v>
      </c>
      <c r="E63" s="14"/>
      <c r="F63" s="112">
        <f>SUM('Bruto bilans u 000 dinara'!C283:C294,'Bruto bilans u 000 dinara'!C296,'Bruto bilans u 000 dinara'!C298)</f>
        <v>18088</v>
      </c>
      <c r="G63" s="128">
        <f>SUM('Bruto bilans u 000 dinara'!D283:D294,'Bruto bilans u 000 dinara'!D296,'Bruto bilans u 000 dinara'!D298)</f>
        <v>146</v>
      </c>
    </row>
    <row r="64" spans="2:8" ht="26.25" customHeight="1" thickBot="1" x14ac:dyDescent="0.25">
      <c r="B64" s="44"/>
      <c r="C64" s="11" t="s">
        <v>289</v>
      </c>
      <c r="D64" s="12">
        <v>1054</v>
      </c>
      <c r="E64" s="12"/>
      <c r="F64" s="111">
        <f>F40-F41+F58-F59+F60-F61+F62-F63</f>
        <v>49383</v>
      </c>
      <c r="G64" s="127">
        <f>G40-G41+G58-G59+G60-G61+G62-G63</f>
        <v>5515</v>
      </c>
    </row>
    <row r="65" spans="2:7" ht="29.25" customHeight="1" thickBot="1" x14ac:dyDescent="0.25">
      <c r="B65" s="32"/>
      <c r="C65" s="13" t="s">
        <v>290</v>
      </c>
      <c r="D65" s="14">
        <v>1055</v>
      </c>
      <c r="E65" s="14"/>
      <c r="F65" s="112"/>
      <c r="G65" s="119"/>
    </row>
    <row r="66" spans="2:7" ht="26.25" customHeight="1" thickBot="1" x14ac:dyDescent="0.25">
      <c r="B66" s="32" t="s">
        <v>291</v>
      </c>
      <c r="C66" s="13" t="s">
        <v>292</v>
      </c>
      <c r="D66" s="14">
        <v>1056</v>
      </c>
      <c r="E66" s="14"/>
      <c r="F66" s="112">
        <f>'Bruto bilans u 000 dinara'!C350+'Bruto bilans u 000 dinara'!C351-'Bruto bilans u 000 dinara'!C300-'Bruto bilans u 000 dinara'!C301</f>
        <v>276</v>
      </c>
      <c r="G66" s="128">
        <f>'Bruto bilans u 000 dinara'!D350+'Bruto bilans u 000 dinara'!D351-'Bruto bilans u 000 dinara'!D300-'Bruto bilans u 000 dinara'!D301</f>
        <v>0</v>
      </c>
    </row>
    <row r="67" spans="2:7" ht="26.25" customHeight="1" thickBot="1" x14ac:dyDescent="0.25">
      <c r="B67" s="32" t="s">
        <v>293</v>
      </c>
      <c r="C67" s="13" t="s">
        <v>294</v>
      </c>
      <c r="D67" s="14">
        <v>1057</v>
      </c>
      <c r="E67" s="14"/>
      <c r="F67" s="112"/>
      <c r="G67" s="119"/>
    </row>
    <row r="68" spans="2:7" ht="26.25" customHeight="1" thickBot="1" x14ac:dyDescent="0.25">
      <c r="B68" s="32"/>
      <c r="C68" s="13" t="s">
        <v>295</v>
      </c>
      <c r="D68" s="14">
        <v>1058</v>
      </c>
      <c r="E68" s="14"/>
      <c r="F68" s="112">
        <f>F64-F65+F66-F67</f>
        <v>49659</v>
      </c>
      <c r="G68" s="128">
        <f>G64-G65+G66-G67</f>
        <v>5515</v>
      </c>
    </row>
    <row r="69" spans="2:7" ht="26.25" customHeight="1" thickBot="1" x14ac:dyDescent="0.25">
      <c r="B69" s="32"/>
      <c r="C69" s="13" t="s">
        <v>296</v>
      </c>
      <c r="D69" s="14">
        <v>1059</v>
      </c>
      <c r="E69" s="14"/>
      <c r="F69" s="112"/>
      <c r="G69" s="119"/>
    </row>
    <row r="70" spans="2:7" ht="26.25" customHeight="1" thickBot="1" x14ac:dyDescent="0.25">
      <c r="B70" s="32"/>
      <c r="C70" s="13" t="s">
        <v>297</v>
      </c>
      <c r="D70" s="14"/>
      <c r="E70" s="14"/>
      <c r="F70" s="112"/>
      <c r="G70" s="119"/>
    </row>
    <row r="71" spans="2:7" ht="26.25" customHeight="1" thickBot="1" x14ac:dyDescent="0.25">
      <c r="B71" s="32">
        <v>721</v>
      </c>
      <c r="C71" s="13" t="s">
        <v>298</v>
      </c>
      <c r="D71" s="14">
        <v>1060</v>
      </c>
      <c r="E71" s="14"/>
      <c r="F71" s="112">
        <f>'Bruto bilans u 000 dinara'!C358</f>
        <v>10295</v>
      </c>
      <c r="G71" s="128">
        <f>'Bruto bilans u 000 dinara'!D358</f>
        <v>565</v>
      </c>
    </row>
    <row r="72" spans="2:7" ht="26.25" customHeight="1" thickBot="1" x14ac:dyDescent="0.25">
      <c r="B72" s="32" t="s">
        <v>299</v>
      </c>
      <c r="C72" s="13" t="s">
        <v>300</v>
      </c>
      <c r="D72" s="14">
        <v>1061</v>
      </c>
      <c r="E72" s="14"/>
      <c r="F72" s="112"/>
      <c r="G72" s="119"/>
    </row>
    <row r="73" spans="2:7" ht="26.25" customHeight="1" thickBot="1" x14ac:dyDescent="0.25">
      <c r="B73" s="32" t="s">
        <v>299</v>
      </c>
      <c r="C73" s="13" t="s">
        <v>301</v>
      </c>
      <c r="D73" s="14">
        <v>1062</v>
      </c>
      <c r="E73" s="14"/>
      <c r="F73" s="112"/>
      <c r="G73" s="119"/>
    </row>
    <row r="74" spans="2:7" ht="26.25" customHeight="1" thickBot="1" x14ac:dyDescent="0.25">
      <c r="B74" s="32">
        <v>723</v>
      </c>
      <c r="C74" s="13" t="s">
        <v>302</v>
      </c>
      <c r="D74" s="14">
        <v>1063</v>
      </c>
      <c r="E74" s="14"/>
      <c r="F74" s="112"/>
      <c r="G74" s="119"/>
    </row>
    <row r="75" spans="2:7" ht="12" x14ac:dyDescent="0.2">
      <c r="B75" s="105"/>
      <c r="C75" s="11" t="s">
        <v>303</v>
      </c>
      <c r="D75" s="99">
        <v>1064</v>
      </c>
      <c r="E75" s="99"/>
      <c r="F75" s="115">
        <f>F68-F69-F71-F72+F74</f>
        <v>39364</v>
      </c>
      <c r="G75" s="116">
        <f>G68-G69-G71-G72+G74</f>
        <v>4950</v>
      </c>
    </row>
    <row r="76" spans="2:7" ht="12.75" thickBot="1" x14ac:dyDescent="0.25">
      <c r="B76" s="106"/>
      <c r="C76" s="18" t="s">
        <v>304</v>
      </c>
      <c r="D76" s="107"/>
      <c r="E76" s="107"/>
      <c r="F76" s="117"/>
      <c r="G76" s="118"/>
    </row>
    <row r="77" spans="2:7" ht="26.25" customHeight="1" x14ac:dyDescent="0.2">
      <c r="B77" s="158"/>
      <c r="C77" s="13" t="s">
        <v>305</v>
      </c>
      <c r="D77" s="154">
        <v>1065</v>
      </c>
      <c r="E77" s="91"/>
      <c r="F77" s="192"/>
      <c r="G77" s="194"/>
    </row>
    <row r="78" spans="2:7" ht="26.25" customHeight="1" thickBot="1" x14ac:dyDescent="0.25">
      <c r="B78" s="159"/>
      <c r="C78" s="16" t="s">
        <v>306</v>
      </c>
      <c r="D78" s="155"/>
      <c r="E78" s="92"/>
      <c r="F78" s="193"/>
      <c r="G78" s="195"/>
    </row>
    <row r="79" spans="2:7" ht="26.25" customHeight="1" thickBot="1" x14ac:dyDescent="0.25">
      <c r="B79" s="32"/>
      <c r="C79" s="13" t="s">
        <v>307</v>
      </c>
      <c r="D79" s="14">
        <v>1066</v>
      </c>
      <c r="E79" s="14"/>
      <c r="F79" s="112"/>
      <c r="G79" s="119"/>
    </row>
    <row r="80" spans="2:7" ht="26.25" customHeight="1" thickBot="1" x14ac:dyDescent="0.25">
      <c r="B80" s="44"/>
      <c r="C80" s="11" t="s">
        <v>308</v>
      </c>
      <c r="D80" s="12">
        <v>1067</v>
      </c>
      <c r="E80" s="12"/>
      <c r="F80" s="111"/>
      <c r="G80" s="116"/>
    </row>
    <row r="81" spans="2:7" ht="26.25" customHeight="1" thickBot="1" x14ac:dyDescent="0.25">
      <c r="B81" s="32"/>
      <c r="C81" s="13" t="s">
        <v>309</v>
      </c>
      <c r="D81" s="14"/>
      <c r="E81" s="14"/>
      <c r="F81" s="112"/>
      <c r="G81" s="119"/>
    </row>
    <row r="82" spans="2:7" ht="26.25" customHeight="1" thickBot="1" x14ac:dyDescent="0.25">
      <c r="B82" s="32"/>
      <c r="C82" s="13" t="s">
        <v>310</v>
      </c>
      <c r="D82" s="14">
        <v>1068</v>
      </c>
      <c r="E82" s="14"/>
      <c r="F82" s="112"/>
      <c r="G82" s="119"/>
    </row>
    <row r="83" spans="2:7" ht="26.25" customHeight="1" thickBot="1" x14ac:dyDescent="0.25">
      <c r="B83" s="38"/>
      <c r="C83" s="39" t="s">
        <v>311</v>
      </c>
      <c r="D83" s="45">
        <v>1069</v>
      </c>
      <c r="E83" s="45"/>
      <c r="F83" s="120"/>
      <c r="G83" s="121"/>
    </row>
    <row r="84" spans="2:7" ht="26.25" customHeight="1" x14ac:dyDescent="0.2">
      <c r="F84" s="122"/>
      <c r="G84" s="123"/>
    </row>
    <row r="85" spans="2:7" ht="26.25" customHeight="1" x14ac:dyDescent="0.2">
      <c r="F85" s="122"/>
      <c r="G85" s="123"/>
    </row>
    <row r="86" spans="2:7" ht="26.25" customHeight="1" x14ac:dyDescent="0.2">
      <c r="F86" s="122"/>
      <c r="G86" s="123"/>
    </row>
    <row r="87" spans="2:7" ht="26.25" customHeight="1" x14ac:dyDescent="0.2">
      <c r="F87" s="122"/>
      <c r="G87" s="123"/>
    </row>
    <row r="88" spans="2:7" ht="26.25" customHeight="1" x14ac:dyDescent="0.2">
      <c r="F88" s="122"/>
      <c r="G88" s="123"/>
    </row>
    <row r="89" spans="2:7" ht="26.25" customHeight="1" x14ac:dyDescent="0.2">
      <c r="F89" s="122"/>
      <c r="G89" s="123"/>
    </row>
    <row r="90" spans="2:7" ht="26.25" customHeight="1" x14ac:dyDescent="0.2">
      <c r="F90" s="122"/>
      <c r="G90" s="123"/>
    </row>
  </sheetData>
  <mergeCells count="13">
    <mergeCell ref="E4:E5"/>
    <mergeCell ref="F4:G4"/>
    <mergeCell ref="B3:G3"/>
    <mergeCell ref="B1:G1"/>
    <mergeCell ref="B2:G2"/>
    <mergeCell ref="B4:B5"/>
    <mergeCell ref="C4:C5"/>
    <mergeCell ref="D4:D5"/>
    <mergeCell ref="D16:D17"/>
    <mergeCell ref="B77:B78"/>
    <mergeCell ref="D77:D78"/>
    <mergeCell ref="F77:F78"/>
    <mergeCell ref="G77:G78"/>
  </mergeCells>
  <pageMargins left="0.25" right="0.25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6"/>
  <sheetViews>
    <sheetView showGridLines="0" workbookViewId="0">
      <selection activeCell="E7" sqref="E7"/>
    </sheetView>
  </sheetViews>
  <sheetFormatPr defaultRowHeight="12" x14ac:dyDescent="0.2"/>
  <cols>
    <col min="1" max="1" width="9.140625" style="7"/>
    <col min="2" max="2" width="16" style="7" customWidth="1"/>
    <col min="3" max="3" width="63" style="7" customWidth="1"/>
    <col min="4" max="4" width="9.140625" style="7"/>
    <col min="5" max="5" width="10.7109375" style="7" customWidth="1"/>
    <col min="6" max="7" width="14.7109375" style="7" customWidth="1"/>
    <col min="8" max="16384" width="9.140625" style="7"/>
  </cols>
  <sheetData>
    <row r="1" spans="2:7" ht="27.75" customHeight="1" x14ac:dyDescent="0.2">
      <c r="B1" s="200" t="s">
        <v>314</v>
      </c>
      <c r="C1" s="200"/>
      <c r="D1" s="200"/>
      <c r="E1" s="200"/>
      <c r="F1" s="200"/>
      <c r="G1" s="200"/>
    </row>
    <row r="2" spans="2:7" ht="18.75" customHeight="1" x14ac:dyDescent="0.2">
      <c r="B2" s="173" t="s">
        <v>217</v>
      </c>
      <c r="C2" s="173"/>
      <c r="D2" s="173"/>
      <c r="E2" s="173"/>
      <c r="F2" s="173"/>
      <c r="G2" s="173"/>
    </row>
    <row r="3" spans="2:7" ht="18.75" customHeight="1" thickBot="1" x14ac:dyDescent="0.25">
      <c r="B3" s="174" t="s">
        <v>2</v>
      </c>
      <c r="C3" s="174"/>
      <c r="D3" s="174"/>
      <c r="E3" s="174"/>
      <c r="F3" s="174"/>
      <c r="G3" s="174"/>
    </row>
    <row r="4" spans="2:7" ht="12.75" thickBot="1" x14ac:dyDescent="0.25">
      <c r="B4" s="47" t="s">
        <v>315</v>
      </c>
      <c r="C4" s="217" t="s">
        <v>4</v>
      </c>
      <c r="D4" s="217" t="s">
        <v>5</v>
      </c>
      <c r="E4" s="48" t="s">
        <v>317</v>
      </c>
      <c r="F4" s="219" t="s">
        <v>7</v>
      </c>
      <c r="G4" s="220"/>
    </row>
    <row r="5" spans="2:7" ht="24.75" thickBot="1" x14ac:dyDescent="0.25">
      <c r="B5" s="49" t="s">
        <v>316</v>
      </c>
      <c r="C5" s="218"/>
      <c r="D5" s="218"/>
      <c r="E5" s="46" t="s">
        <v>318</v>
      </c>
      <c r="F5" s="24" t="s">
        <v>9</v>
      </c>
      <c r="G5" s="50" t="s">
        <v>8</v>
      </c>
    </row>
    <row r="6" spans="2:7" ht="12.75" thickBot="1" x14ac:dyDescent="0.25">
      <c r="B6" s="51">
        <v>1</v>
      </c>
      <c r="C6" s="24">
        <v>2</v>
      </c>
      <c r="D6" s="24">
        <v>3</v>
      </c>
      <c r="E6" s="24">
        <v>4</v>
      </c>
      <c r="F6" s="24">
        <v>5</v>
      </c>
      <c r="G6" s="50">
        <v>6</v>
      </c>
    </row>
    <row r="7" spans="2:7" ht="18" customHeight="1" thickBot="1" x14ac:dyDescent="0.25">
      <c r="B7" s="203"/>
      <c r="C7" s="13" t="s">
        <v>319</v>
      </c>
      <c r="D7" s="13"/>
      <c r="E7" s="13"/>
      <c r="F7" s="15"/>
      <c r="G7" s="33"/>
    </row>
    <row r="8" spans="2:7" ht="18" customHeight="1" thickBot="1" x14ac:dyDescent="0.25">
      <c r="B8" s="216"/>
      <c r="C8" s="13" t="s">
        <v>320</v>
      </c>
      <c r="D8" s="13">
        <v>2001</v>
      </c>
      <c r="E8" s="13"/>
      <c r="F8" s="15"/>
      <c r="G8" s="33"/>
    </row>
    <row r="9" spans="2:7" ht="18" customHeight="1" thickBot="1" x14ac:dyDescent="0.25">
      <c r="B9" s="204"/>
      <c r="C9" s="13" t="s">
        <v>321</v>
      </c>
      <c r="D9" s="13">
        <v>2002</v>
      </c>
      <c r="E9" s="13"/>
      <c r="F9" s="15"/>
      <c r="G9" s="33"/>
    </row>
    <row r="10" spans="2:7" ht="18" customHeight="1" thickBot="1" x14ac:dyDescent="0.25">
      <c r="B10" s="203"/>
      <c r="C10" s="13" t="s">
        <v>322</v>
      </c>
      <c r="D10" s="13"/>
      <c r="E10" s="13"/>
      <c r="F10" s="15"/>
      <c r="G10" s="33"/>
    </row>
    <row r="11" spans="2:7" ht="33.75" customHeight="1" thickBot="1" x14ac:dyDescent="0.25">
      <c r="B11" s="204"/>
      <c r="C11" s="13" t="s">
        <v>323</v>
      </c>
      <c r="D11" s="13"/>
      <c r="E11" s="13"/>
      <c r="F11" s="15"/>
      <c r="G11" s="33"/>
    </row>
    <row r="12" spans="2:7" ht="30" customHeight="1" thickBot="1" x14ac:dyDescent="0.25">
      <c r="B12" s="203">
        <v>330</v>
      </c>
      <c r="C12" s="13" t="s">
        <v>324</v>
      </c>
      <c r="D12" s="13"/>
      <c r="E12" s="13"/>
      <c r="F12" s="15"/>
      <c r="G12" s="33"/>
    </row>
    <row r="13" spans="2:7" ht="18" customHeight="1" thickBot="1" x14ac:dyDescent="0.25">
      <c r="B13" s="216"/>
      <c r="C13" s="13" t="s">
        <v>325</v>
      </c>
      <c r="D13" s="13">
        <v>2003</v>
      </c>
      <c r="E13" s="13"/>
      <c r="F13" s="15"/>
      <c r="G13" s="33"/>
    </row>
    <row r="14" spans="2:7" ht="18" customHeight="1" thickBot="1" x14ac:dyDescent="0.25">
      <c r="B14" s="204"/>
      <c r="C14" s="13" t="s">
        <v>326</v>
      </c>
      <c r="D14" s="13">
        <v>2004</v>
      </c>
      <c r="E14" s="13"/>
      <c r="F14" s="15"/>
      <c r="G14" s="33"/>
    </row>
    <row r="15" spans="2:7" ht="18" customHeight="1" thickBot="1" x14ac:dyDescent="0.25">
      <c r="B15" s="203">
        <v>331</v>
      </c>
      <c r="C15" s="13" t="s">
        <v>327</v>
      </c>
      <c r="D15" s="13"/>
      <c r="E15" s="13"/>
      <c r="F15" s="15"/>
      <c r="G15" s="33"/>
    </row>
    <row r="16" spans="2:7" ht="18" customHeight="1" thickBot="1" x14ac:dyDescent="0.25">
      <c r="B16" s="216"/>
      <c r="C16" s="13" t="s">
        <v>328</v>
      </c>
      <c r="D16" s="13">
        <v>2005</v>
      </c>
      <c r="E16" s="13"/>
      <c r="F16" s="15"/>
      <c r="G16" s="33"/>
    </row>
    <row r="17" spans="2:7" ht="18" customHeight="1" thickBot="1" x14ac:dyDescent="0.25">
      <c r="B17" s="204"/>
      <c r="C17" s="13" t="s">
        <v>329</v>
      </c>
      <c r="D17" s="13">
        <v>2006</v>
      </c>
      <c r="E17" s="13"/>
      <c r="F17" s="15"/>
      <c r="G17" s="33"/>
    </row>
    <row r="18" spans="2:7" ht="18" customHeight="1" thickBot="1" x14ac:dyDescent="0.25">
      <c r="B18" s="203">
        <v>332</v>
      </c>
      <c r="C18" s="13" t="s">
        <v>330</v>
      </c>
      <c r="D18" s="13"/>
      <c r="E18" s="13"/>
      <c r="F18" s="15"/>
      <c r="G18" s="33"/>
    </row>
    <row r="19" spans="2:7" ht="18" customHeight="1" thickBot="1" x14ac:dyDescent="0.25">
      <c r="B19" s="216"/>
      <c r="C19" s="13" t="s">
        <v>328</v>
      </c>
      <c r="D19" s="13">
        <v>2007</v>
      </c>
      <c r="E19" s="13"/>
      <c r="F19" s="15"/>
      <c r="G19" s="33"/>
    </row>
    <row r="20" spans="2:7" ht="18" customHeight="1" thickBot="1" x14ac:dyDescent="0.25">
      <c r="B20" s="204"/>
      <c r="C20" s="13" t="s">
        <v>329</v>
      </c>
      <c r="D20" s="13">
        <v>2008</v>
      </c>
      <c r="E20" s="13"/>
      <c r="F20" s="15"/>
      <c r="G20" s="33"/>
    </row>
    <row r="21" spans="2:7" ht="34.5" customHeight="1" thickBot="1" x14ac:dyDescent="0.25">
      <c r="B21" s="203">
        <v>333</v>
      </c>
      <c r="C21" s="13" t="s">
        <v>331</v>
      </c>
      <c r="D21" s="13"/>
      <c r="E21" s="13"/>
      <c r="F21" s="15"/>
      <c r="G21" s="33"/>
    </row>
    <row r="22" spans="2:7" ht="18" customHeight="1" thickBot="1" x14ac:dyDescent="0.25">
      <c r="B22" s="216"/>
      <c r="C22" s="13" t="s">
        <v>328</v>
      </c>
      <c r="D22" s="13">
        <v>2009</v>
      </c>
      <c r="E22" s="13"/>
      <c r="F22" s="15"/>
      <c r="G22" s="33"/>
    </row>
    <row r="23" spans="2:7" ht="18" customHeight="1" thickBot="1" x14ac:dyDescent="0.25">
      <c r="B23" s="204"/>
      <c r="C23" s="13" t="s">
        <v>329</v>
      </c>
      <c r="D23" s="13">
        <v>2010</v>
      </c>
      <c r="E23" s="13"/>
      <c r="F23" s="15"/>
      <c r="G23" s="33"/>
    </row>
    <row r="24" spans="2:7" ht="30.75" customHeight="1" thickBot="1" x14ac:dyDescent="0.25">
      <c r="B24" s="53"/>
      <c r="C24" s="13" t="s">
        <v>332</v>
      </c>
      <c r="D24" s="13"/>
      <c r="E24" s="13"/>
      <c r="F24" s="15"/>
      <c r="G24" s="33"/>
    </row>
    <row r="25" spans="2:7" ht="30.75" customHeight="1" thickBot="1" x14ac:dyDescent="0.25">
      <c r="B25" s="203">
        <v>334</v>
      </c>
      <c r="C25" s="13" t="s">
        <v>333</v>
      </c>
      <c r="D25" s="13"/>
      <c r="E25" s="13"/>
      <c r="F25" s="15"/>
      <c r="G25" s="33"/>
    </row>
    <row r="26" spans="2:7" ht="18" customHeight="1" thickBot="1" x14ac:dyDescent="0.25">
      <c r="B26" s="216"/>
      <c r="C26" s="13" t="s">
        <v>328</v>
      </c>
      <c r="D26" s="13">
        <v>2011</v>
      </c>
      <c r="E26" s="13"/>
      <c r="F26" s="15"/>
      <c r="G26" s="33"/>
    </row>
    <row r="27" spans="2:7" ht="18" customHeight="1" thickBot="1" x14ac:dyDescent="0.25">
      <c r="B27" s="204"/>
      <c r="C27" s="13" t="s">
        <v>329</v>
      </c>
      <c r="D27" s="13">
        <v>2012</v>
      </c>
      <c r="E27" s="13"/>
      <c r="F27" s="15"/>
      <c r="G27" s="33"/>
    </row>
    <row r="28" spans="2:7" ht="30.75" customHeight="1" thickBot="1" x14ac:dyDescent="0.25">
      <c r="B28" s="203">
        <v>335</v>
      </c>
      <c r="C28" s="13" t="s">
        <v>334</v>
      </c>
      <c r="D28" s="13"/>
      <c r="E28" s="13"/>
      <c r="F28" s="15"/>
      <c r="G28" s="33"/>
    </row>
    <row r="29" spans="2:7" ht="18" customHeight="1" thickBot="1" x14ac:dyDescent="0.25">
      <c r="B29" s="216"/>
      <c r="C29" s="13" t="s">
        <v>328</v>
      </c>
      <c r="D29" s="13">
        <v>2013</v>
      </c>
      <c r="E29" s="13"/>
      <c r="F29" s="15"/>
      <c r="G29" s="33"/>
    </row>
    <row r="30" spans="2:7" ht="18" customHeight="1" thickBot="1" x14ac:dyDescent="0.25">
      <c r="B30" s="204"/>
      <c r="C30" s="13" t="s">
        <v>329</v>
      </c>
      <c r="D30" s="13">
        <v>2014</v>
      </c>
      <c r="E30" s="13"/>
      <c r="F30" s="15"/>
      <c r="G30" s="33"/>
    </row>
    <row r="31" spans="2:7" ht="30.75" customHeight="1" thickBot="1" x14ac:dyDescent="0.25">
      <c r="B31" s="203">
        <v>336</v>
      </c>
      <c r="C31" s="13" t="s">
        <v>335</v>
      </c>
      <c r="D31" s="13"/>
      <c r="E31" s="13"/>
      <c r="F31" s="15"/>
      <c r="G31" s="33"/>
    </row>
    <row r="32" spans="2:7" ht="18" customHeight="1" thickBot="1" x14ac:dyDescent="0.25">
      <c r="B32" s="216"/>
      <c r="C32" s="13" t="s">
        <v>328</v>
      </c>
      <c r="D32" s="13">
        <v>2015</v>
      </c>
      <c r="E32" s="13"/>
      <c r="F32" s="15"/>
      <c r="G32" s="33"/>
    </row>
    <row r="33" spans="2:8" ht="18" customHeight="1" thickBot="1" x14ac:dyDescent="0.25">
      <c r="B33" s="204"/>
      <c r="C33" s="13" t="s">
        <v>329</v>
      </c>
      <c r="D33" s="13">
        <v>2016</v>
      </c>
      <c r="E33" s="13"/>
      <c r="F33" s="15"/>
      <c r="G33" s="33"/>
    </row>
    <row r="34" spans="2:8" ht="29.25" customHeight="1" thickBot="1" x14ac:dyDescent="0.25">
      <c r="B34" s="203">
        <v>337</v>
      </c>
      <c r="C34" s="13" t="s">
        <v>336</v>
      </c>
      <c r="D34" s="13"/>
      <c r="E34" s="13"/>
      <c r="F34" s="15"/>
      <c r="G34" s="33"/>
    </row>
    <row r="35" spans="2:8" ht="18" customHeight="1" thickBot="1" x14ac:dyDescent="0.25">
      <c r="B35" s="216"/>
      <c r="C35" s="13" t="s">
        <v>328</v>
      </c>
      <c r="D35" s="13">
        <v>2017</v>
      </c>
      <c r="E35" s="13"/>
      <c r="F35" s="15"/>
      <c r="G35" s="33"/>
    </row>
    <row r="36" spans="2:8" ht="18" customHeight="1" thickBot="1" x14ac:dyDescent="0.25">
      <c r="B36" s="204"/>
      <c r="C36" s="13" t="s">
        <v>329</v>
      </c>
      <c r="D36" s="13">
        <v>2018</v>
      </c>
      <c r="E36" s="13"/>
      <c r="F36" s="15"/>
      <c r="G36" s="33"/>
    </row>
    <row r="37" spans="2:8" ht="18" customHeight="1" x14ac:dyDescent="0.2">
      <c r="B37" s="203"/>
      <c r="C37" s="13" t="s">
        <v>337</v>
      </c>
      <c r="D37" s="188">
        <v>2019</v>
      </c>
      <c r="E37" s="188"/>
      <c r="F37" s="160">
        <f>+(F13+F16+F19+F22+F26+F29+F32+F35)-(F36+F33+F30+F27+F23+F20+F17+F14)</f>
        <v>0</v>
      </c>
      <c r="G37" s="156">
        <f>+(G13+G16+G19+G22+G26+G29+G32+G35)-(G36+G33+G30+G27+G23+G20+G17+G14)</f>
        <v>0</v>
      </c>
    </row>
    <row r="38" spans="2:8" ht="31.5" customHeight="1" thickBot="1" x14ac:dyDescent="0.25">
      <c r="B38" s="204"/>
      <c r="C38" s="16" t="s">
        <v>338</v>
      </c>
      <c r="D38" s="189"/>
      <c r="E38" s="189"/>
      <c r="F38" s="161"/>
      <c r="G38" s="157"/>
    </row>
    <row r="39" spans="2:8" ht="18" customHeight="1" x14ac:dyDescent="0.2">
      <c r="B39" s="203"/>
      <c r="C39" s="13" t="s">
        <v>339</v>
      </c>
      <c r="D39" s="188">
        <v>2020</v>
      </c>
      <c r="E39" s="188"/>
      <c r="F39" s="160"/>
      <c r="G39" s="207"/>
      <c r="H39" s="7" t="s">
        <v>353</v>
      </c>
    </row>
    <row r="40" spans="2:8" ht="30" customHeight="1" thickBot="1" x14ac:dyDescent="0.25">
      <c r="B40" s="204"/>
      <c r="C40" s="16" t="s">
        <v>340</v>
      </c>
      <c r="D40" s="189"/>
      <c r="E40" s="189"/>
      <c r="F40" s="161"/>
      <c r="G40" s="208"/>
    </row>
    <row r="41" spans="2:8" ht="18" customHeight="1" thickBot="1" x14ac:dyDescent="0.25">
      <c r="B41" s="53"/>
      <c r="C41" s="13" t="s">
        <v>341</v>
      </c>
      <c r="D41" s="13">
        <v>2021</v>
      </c>
      <c r="E41" s="13"/>
      <c r="F41" s="15"/>
      <c r="G41" s="33"/>
    </row>
    <row r="42" spans="2:8" ht="18" customHeight="1" x14ac:dyDescent="0.2">
      <c r="B42" s="203"/>
      <c r="C42" s="13" t="s">
        <v>342</v>
      </c>
      <c r="D42" s="188">
        <v>2022</v>
      </c>
      <c r="E42" s="188"/>
      <c r="F42" s="160">
        <f>+F37-F39-F41</f>
        <v>0</v>
      </c>
      <c r="G42" s="156">
        <f>+G37-G39-G41</f>
        <v>0</v>
      </c>
    </row>
    <row r="43" spans="2:8" ht="18" customHeight="1" thickBot="1" x14ac:dyDescent="0.25">
      <c r="B43" s="204"/>
      <c r="C43" s="16" t="s">
        <v>343</v>
      </c>
      <c r="D43" s="189"/>
      <c r="E43" s="189"/>
      <c r="F43" s="161"/>
      <c r="G43" s="157"/>
    </row>
    <row r="44" spans="2:8" ht="18" customHeight="1" x14ac:dyDescent="0.2">
      <c r="B44" s="203"/>
      <c r="C44" s="13" t="s">
        <v>344</v>
      </c>
      <c r="D44" s="188">
        <v>2023</v>
      </c>
      <c r="E44" s="188"/>
      <c r="F44" s="205"/>
      <c r="G44" s="207"/>
      <c r="H44" s="7" t="s">
        <v>353</v>
      </c>
    </row>
    <row r="45" spans="2:8" ht="18" customHeight="1" thickBot="1" x14ac:dyDescent="0.25">
      <c r="B45" s="204"/>
      <c r="C45" s="16" t="s">
        <v>345</v>
      </c>
      <c r="D45" s="189"/>
      <c r="E45" s="189"/>
      <c r="F45" s="206"/>
      <c r="G45" s="208"/>
    </row>
    <row r="46" spans="2:8" ht="13.5" customHeight="1" x14ac:dyDescent="0.2">
      <c r="B46" s="197"/>
      <c r="C46" s="201" t="s">
        <v>354</v>
      </c>
      <c r="D46" s="210"/>
      <c r="E46" s="210"/>
      <c r="F46" s="212"/>
      <c r="G46" s="214"/>
    </row>
    <row r="47" spans="2:8" ht="13.5" customHeight="1" thickBot="1" x14ac:dyDescent="0.25">
      <c r="B47" s="209"/>
      <c r="C47" s="202"/>
      <c r="D47" s="211"/>
      <c r="E47" s="211"/>
      <c r="F47" s="213"/>
      <c r="G47" s="215"/>
    </row>
    <row r="48" spans="2:8" ht="18" customHeight="1" x14ac:dyDescent="0.2">
      <c r="B48" s="203"/>
      <c r="C48" s="13" t="s">
        <v>346</v>
      </c>
      <c r="D48" s="188">
        <v>2024</v>
      </c>
      <c r="E48" s="188"/>
      <c r="F48" s="160">
        <f>+F8-F9+F42-F44</f>
        <v>0</v>
      </c>
      <c r="G48" s="156">
        <f>+G8-G9+G42-G44</f>
        <v>0</v>
      </c>
    </row>
    <row r="49" spans="2:8" ht="18" customHeight="1" thickBot="1" x14ac:dyDescent="0.25">
      <c r="B49" s="204"/>
      <c r="C49" s="16" t="s">
        <v>347</v>
      </c>
      <c r="D49" s="189"/>
      <c r="E49" s="189"/>
      <c r="F49" s="161"/>
      <c r="G49" s="157"/>
    </row>
    <row r="50" spans="2:8" ht="18" customHeight="1" x14ac:dyDescent="0.2">
      <c r="B50" s="203"/>
      <c r="C50" s="13" t="s">
        <v>348</v>
      </c>
      <c r="D50" s="188">
        <v>2025</v>
      </c>
      <c r="E50" s="188"/>
      <c r="F50" s="205"/>
      <c r="G50" s="207"/>
      <c r="H50" s="7" t="s">
        <v>353</v>
      </c>
    </row>
    <row r="51" spans="2:8" ht="18" customHeight="1" thickBot="1" x14ac:dyDescent="0.25">
      <c r="B51" s="204"/>
      <c r="C51" s="16" t="s">
        <v>349</v>
      </c>
      <c r="D51" s="189"/>
      <c r="E51" s="189"/>
      <c r="F51" s="206"/>
      <c r="G51" s="208"/>
    </row>
    <row r="52" spans="2:8" ht="31.5" customHeight="1" thickBot="1" x14ac:dyDescent="0.25">
      <c r="B52" s="197"/>
      <c r="C52" s="25" t="s">
        <v>350</v>
      </c>
      <c r="D52" s="25">
        <v>2026</v>
      </c>
      <c r="E52" s="25"/>
      <c r="F52" s="27">
        <f>+F53+F54</f>
        <v>0</v>
      </c>
      <c r="G52" s="36">
        <f>+G53+G54</f>
        <v>0</v>
      </c>
    </row>
    <row r="53" spans="2:8" ht="18" customHeight="1" thickBot="1" x14ac:dyDescent="0.25">
      <c r="B53" s="198"/>
      <c r="C53" s="13" t="s">
        <v>351</v>
      </c>
      <c r="D53" s="13">
        <v>2027</v>
      </c>
      <c r="E53" s="13"/>
      <c r="F53" s="15"/>
      <c r="G53" s="33"/>
    </row>
    <row r="54" spans="2:8" ht="18" customHeight="1" thickBot="1" x14ac:dyDescent="0.25">
      <c r="B54" s="199"/>
      <c r="C54" s="39" t="s">
        <v>352</v>
      </c>
      <c r="D54" s="54">
        <v>2028</v>
      </c>
      <c r="E54" s="39"/>
      <c r="F54" s="57"/>
      <c r="G54" s="43"/>
    </row>
    <row r="55" spans="2:8" ht="18" customHeight="1" x14ac:dyDescent="0.2"/>
    <row r="56" spans="2:8" ht="18" customHeight="1" x14ac:dyDescent="0.2"/>
    <row r="57" spans="2:8" ht="18" customHeight="1" x14ac:dyDescent="0.2"/>
    <row r="58" spans="2:8" ht="18" customHeight="1" x14ac:dyDescent="0.2"/>
    <row r="59" spans="2:8" ht="18" customHeight="1" x14ac:dyDescent="0.2"/>
    <row r="60" spans="2:8" ht="18" customHeight="1" x14ac:dyDescent="0.2"/>
    <row r="61" spans="2:8" ht="18" customHeight="1" x14ac:dyDescent="0.2"/>
    <row r="62" spans="2:8" ht="18" customHeight="1" x14ac:dyDescent="0.2"/>
    <row r="63" spans="2:8" ht="18" customHeight="1" x14ac:dyDescent="0.2"/>
    <row r="64" spans="2:8" ht="18" customHeight="1" x14ac:dyDescent="0.2"/>
    <row r="65" ht="18" customHeight="1" x14ac:dyDescent="0.2"/>
    <row r="66" ht="18" customHeight="1" x14ac:dyDescent="0.2"/>
  </sheetData>
  <mergeCells count="53">
    <mergeCell ref="B31:B33"/>
    <mergeCell ref="C4:C5"/>
    <mergeCell ref="D4:D5"/>
    <mergeCell ref="F4:G4"/>
    <mergeCell ref="B7:B9"/>
    <mergeCell ref="B10:B11"/>
    <mergeCell ref="B12:B14"/>
    <mergeCell ref="B15:B17"/>
    <mergeCell ref="B18:B20"/>
    <mergeCell ref="B21:B23"/>
    <mergeCell ref="B25:B27"/>
    <mergeCell ref="B28:B30"/>
    <mergeCell ref="B34:B36"/>
    <mergeCell ref="B37:B38"/>
    <mergeCell ref="D37:D38"/>
    <mergeCell ref="E37:E38"/>
    <mergeCell ref="F37:F38"/>
    <mergeCell ref="B42:B43"/>
    <mergeCell ref="D42:D43"/>
    <mergeCell ref="E42:E43"/>
    <mergeCell ref="F42:F43"/>
    <mergeCell ref="G42:G43"/>
    <mergeCell ref="B39:B40"/>
    <mergeCell ref="D39:D40"/>
    <mergeCell ref="E39:E40"/>
    <mergeCell ref="F39:F40"/>
    <mergeCell ref="G39:G40"/>
    <mergeCell ref="B46:B47"/>
    <mergeCell ref="D46:D47"/>
    <mergeCell ref="E46:E47"/>
    <mergeCell ref="F46:F47"/>
    <mergeCell ref="G46:G47"/>
    <mergeCell ref="B44:B45"/>
    <mergeCell ref="D44:D45"/>
    <mergeCell ref="E44:E45"/>
    <mergeCell ref="F44:F45"/>
    <mergeCell ref="G44:G45"/>
    <mergeCell ref="B52:B54"/>
    <mergeCell ref="B1:G1"/>
    <mergeCell ref="B2:G2"/>
    <mergeCell ref="B3:G3"/>
    <mergeCell ref="G37:G38"/>
    <mergeCell ref="C46:C47"/>
    <mergeCell ref="B48:B49"/>
    <mergeCell ref="D48:D49"/>
    <mergeCell ref="E48:E49"/>
    <mergeCell ref="F48:F49"/>
    <mergeCell ref="G48:G49"/>
    <mergeCell ref="B50:B51"/>
    <mergeCell ref="D50:D51"/>
    <mergeCell ref="E50:E51"/>
    <mergeCell ref="F50:F51"/>
    <mergeCell ref="G50:G5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3"/>
  <sheetViews>
    <sheetView showGridLines="0" workbookViewId="0">
      <selection activeCell="H8" sqref="H8"/>
    </sheetView>
  </sheetViews>
  <sheetFormatPr defaultRowHeight="12" x14ac:dyDescent="0.2"/>
  <cols>
    <col min="1" max="1" width="9.140625" style="7"/>
    <col min="2" max="2" width="65.85546875" style="7" customWidth="1"/>
    <col min="3" max="3" width="13.7109375" style="7" customWidth="1"/>
    <col min="4" max="5" width="14.5703125" style="7" customWidth="1"/>
    <col min="6" max="16384" width="9.140625" style="7"/>
  </cols>
  <sheetData>
    <row r="1" spans="2:5" ht="31.5" customHeight="1" x14ac:dyDescent="0.2">
      <c r="B1" s="200" t="s">
        <v>355</v>
      </c>
      <c r="C1" s="200"/>
      <c r="D1" s="200"/>
      <c r="E1" s="200"/>
    </row>
    <row r="2" spans="2:5" ht="31.5" customHeight="1" x14ac:dyDescent="0.2">
      <c r="B2" s="173" t="s">
        <v>356</v>
      </c>
      <c r="C2" s="173"/>
      <c r="D2" s="173"/>
      <c r="E2" s="173"/>
    </row>
    <row r="3" spans="2:5" ht="31.5" customHeight="1" thickBot="1" x14ac:dyDescent="0.25">
      <c r="B3" s="174" t="s">
        <v>2</v>
      </c>
      <c r="C3" s="174"/>
      <c r="D3" s="174"/>
      <c r="E3" s="174"/>
    </row>
    <row r="4" spans="2:5" ht="12.75" thickBot="1" x14ac:dyDescent="0.25">
      <c r="B4" s="177" t="s">
        <v>357</v>
      </c>
      <c r="C4" s="180" t="s">
        <v>5</v>
      </c>
      <c r="D4" s="183" t="s">
        <v>7</v>
      </c>
      <c r="E4" s="185"/>
    </row>
    <row r="5" spans="2:5" ht="24.75" thickBot="1" x14ac:dyDescent="0.25">
      <c r="B5" s="179"/>
      <c r="C5" s="182"/>
      <c r="D5" s="8" t="s">
        <v>9</v>
      </c>
      <c r="E5" s="28" t="s">
        <v>8</v>
      </c>
    </row>
    <row r="6" spans="2:5" ht="12.75" thickBot="1" x14ac:dyDescent="0.25">
      <c r="B6" s="29">
        <v>1</v>
      </c>
      <c r="C6" s="8">
        <v>2</v>
      </c>
      <c r="D6" s="8">
        <v>3</v>
      </c>
      <c r="E6" s="28">
        <v>4</v>
      </c>
    </row>
    <row r="7" spans="2:5" ht="18.75" customHeight="1" x14ac:dyDescent="0.2">
      <c r="B7" s="55" t="s">
        <v>358</v>
      </c>
      <c r="C7" s="227">
        <v>3001</v>
      </c>
      <c r="D7" s="233">
        <f>+D9+D10+D11</f>
        <v>3028384</v>
      </c>
      <c r="E7" s="231">
        <f>+E9+E10+E11</f>
        <v>0</v>
      </c>
    </row>
    <row r="8" spans="2:5" ht="18.75" customHeight="1" thickBot="1" x14ac:dyDescent="0.25">
      <c r="B8" s="56" t="s">
        <v>359</v>
      </c>
      <c r="C8" s="228"/>
      <c r="D8" s="234"/>
      <c r="E8" s="232"/>
    </row>
    <row r="9" spans="2:5" ht="18.75" customHeight="1" thickBot="1" x14ac:dyDescent="0.25">
      <c r="B9" s="53" t="s">
        <v>360</v>
      </c>
      <c r="C9" s="13">
        <v>3002</v>
      </c>
      <c r="D9" s="141">
        <f>SUM('Bruto bilans u 000 dinara'!C308,'Bruto bilans u 000 dinara'!C314,'Bruto bilans u 000 dinara'!F85,'Bruto bilans u 000 dinara'!F184)</f>
        <v>3028384</v>
      </c>
      <c r="E9" s="52"/>
    </row>
    <row r="10" spans="2:5" ht="18.75" customHeight="1" thickBot="1" x14ac:dyDescent="0.25">
      <c r="B10" s="53" t="s">
        <v>361</v>
      </c>
      <c r="C10" s="13">
        <v>3003</v>
      </c>
      <c r="D10" s="13"/>
      <c r="E10" s="52"/>
    </row>
    <row r="11" spans="2:5" ht="18.75" customHeight="1" thickBot="1" x14ac:dyDescent="0.25">
      <c r="B11" s="53" t="s">
        <v>362</v>
      </c>
      <c r="C11" s="13">
        <v>3004</v>
      </c>
      <c r="D11" s="13"/>
      <c r="E11" s="52"/>
    </row>
    <row r="12" spans="2:5" ht="18.75" customHeight="1" thickBot="1" x14ac:dyDescent="0.25">
      <c r="B12" s="53" t="s">
        <v>363</v>
      </c>
      <c r="C12" s="13">
        <v>3005</v>
      </c>
      <c r="D12" s="144">
        <f>SUM(D13:D17)</f>
        <v>3004979.7429999998</v>
      </c>
      <c r="E12" s="52">
        <f>SUM(E13:E17)</f>
        <v>0</v>
      </c>
    </row>
    <row r="13" spans="2:5" ht="18.75" customHeight="1" thickBot="1" x14ac:dyDescent="0.25">
      <c r="B13" s="53" t="s">
        <v>364</v>
      </c>
      <c r="C13" s="13">
        <v>3006</v>
      </c>
      <c r="D13" s="145">
        <f>SUM('Bruto bilans u 000 dinara'!C234:C242,'Bruto bilans u 000 dinara'!C252:C259,'Bruto bilans u 000 dinara'!C267:C271,'Bruto bilans u 000 dinara'!C274,'Bruto bilans u 000 dinara'!C289,'Bruto bilans u 000 dinara'!F190,'Bruto bilans u 000 dinara'!F189,'Bruto bilans u 000 dinara'!F73,'Bruto bilans u 000 dinara'!F61)</f>
        <v>2987199</v>
      </c>
      <c r="E13" s="52"/>
    </row>
    <row r="14" spans="2:5" ht="18.75" customHeight="1" thickBot="1" x14ac:dyDescent="0.25">
      <c r="B14" s="53" t="s">
        <v>365</v>
      </c>
      <c r="C14" s="13">
        <v>3007</v>
      </c>
      <c r="D14" s="144">
        <f>SUM('Bruto bilans u 000 dinara'!C243,'Bruto bilans u 000 dinara'!C244,'Bruto bilans u 000 dinara'!C250,'Bruto bilans u 000 dinara'!F206)</f>
        <v>16401</v>
      </c>
      <c r="E14" s="52"/>
    </row>
    <row r="15" spans="2:5" ht="18.75" customHeight="1" thickBot="1" x14ac:dyDescent="0.25">
      <c r="B15" s="53" t="s">
        <v>366</v>
      </c>
      <c r="C15" s="13">
        <v>3008</v>
      </c>
      <c r="D15" s="141">
        <f>'Bruto bilans u 000 dinara'!C277</f>
        <v>1</v>
      </c>
      <c r="E15" s="52"/>
    </row>
    <row r="16" spans="2:5" ht="18.75" customHeight="1" thickBot="1" x14ac:dyDescent="0.25">
      <c r="B16" s="53" t="s">
        <v>367</v>
      </c>
      <c r="C16" s="13">
        <v>3009</v>
      </c>
      <c r="D16" s="144">
        <f>'Zakljucni po prometu 2014 u din'!B166/1000</f>
        <v>1310.7429999999999</v>
      </c>
      <c r="E16" s="52"/>
    </row>
    <row r="17" spans="2:5" ht="18.75" customHeight="1" thickBot="1" x14ac:dyDescent="0.25">
      <c r="B17" s="53" t="s">
        <v>368</v>
      </c>
      <c r="C17" s="13">
        <v>3010</v>
      </c>
      <c r="D17" s="144">
        <f>'Bruto bilans u 000 dinara'!C272</f>
        <v>68</v>
      </c>
      <c r="E17" s="52"/>
    </row>
    <row r="18" spans="2:5" ht="18.75" customHeight="1" thickBot="1" x14ac:dyDescent="0.25">
      <c r="B18" s="53" t="s">
        <v>369</v>
      </c>
      <c r="C18" s="13">
        <v>3011</v>
      </c>
      <c r="D18" s="144"/>
      <c r="E18" s="147">
        <f>+E7-E12</f>
        <v>0</v>
      </c>
    </row>
    <row r="19" spans="2:5" ht="18.75" customHeight="1" thickBot="1" x14ac:dyDescent="0.25">
      <c r="B19" s="53" t="s">
        <v>370</v>
      </c>
      <c r="C19" s="13">
        <v>3012</v>
      </c>
      <c r="D19" s="144">
        <f>+D12-D7</f>
        <v>-23404.257000000216</v>
      </c>
      <c r="E19" s="147">
        <f>+E12-E7</f>
        <v>0</v>
      </c>
    </row>
    <row r="20" spans="2:5" ht="18.75" customHeight="1" x14ac:dyDescent="0.2">
      <c r="B20" s="55" t="s">
        <v>371</v>
      </c>
      <c r="C20" s="227">
        <v>3013</v>
      </c>
      <c r="D20" s="229">
        <f>SUM(D22:D26)</f>
        <v>90</v>
      </c>
      <c r="E20" s="231">
        <f>SUM(E22:E26)</f>
        <v>0</v>
      </c>
    </row>
    <row r="21" spans="2:5" ht="18.75" customHeight="1" thickBot="1" x14ac:dyDescent="0.25">
      <c r="B21" s="56" t="s">
        <v>372</v>
      </c>
      <c r="C21" s="228"/>
      <c r="D21" s="230"/>
      <c r="E21" s="232"/>
    </row>
    <row r="22" spans="2:5" ht="18.75" customHeight="1" thickBot="1" x14ac:dyDescent="0.25">
      <c r="B22" s="53" t="s">
        <v>373</v>
      </c>
      <c r="C22" s="13">
        <v>3014</v>
      </c>
      <c r="D22" s="144"/>
      <c r="E22" s="52"/>
    </row>
    <row r="23" spans="2:5" ht="25.5" customHeight="1" thickBot="1" x14ac:dyDescent="0.25">
      <c r="B23" s="53" t="s">
        <v>374</v>
      </c>
      <c r="C23" s="13">
        <v>3015</v>
      </c>
      <c r="D23" s="13"/>
      <c r="E23" s="52"/>
    </row>
    <row r="24" spans="2:5" ht="18.75" customHeight="1" thickBot="1" x14ac:dyDescent="0.25">
      <c r="B24" s="53" t="s">
        <v>375</v>
      </c>
      <c r="C24" s="13">
        <v>3016</v>
      </c>
      <c r="D24" s="144">
        <f>'Bruto bilans u 000 dinara'!F36</f>
        <v>90</v>
      </c>
      <c r="E24" s="52"/>
    </row>
    <row r="25" spans="2:5" ht="18.75" customHeight="1" thickBot="1" x14ac:dyDescent="0.25">
      <c r="B25" s="53" t="s">
        <v>376</v>
      </c>
      <c r="C25" s="13">
        <v>3017</v>
      </c>
      <c r="D25" s="13"/>
      <c r="E25" s="52"/>
    </row>
    <row r="26" spans="2:5" ht="18.75" customHeight="1" thickBot="1" x14ac:dyDescent="0.25">
      <c r="B26" s="53" t="s">
        <v>377</v>
      </c>
      <c r="C26" s="13">
        <v>3018</v>
      </c>
      <c r="D26" s="13"/>
      <c r="E26" s="52"/>
    </row>
    <row r="27" spans="2:5" ht="18.75" customHeight="1" thickBot="1" x14ac:dyDescent="0.25">
      <c r="B27" s="53" t="s">
        <v>378</v>
      </c>
      <c r="C27" s="13">
        <v>3019</v>
      </c>
      <c r="D27" s="13">
        <f>+D28+D29+D30</f>
        <v>0</v>
      </c>
      <c r="E27" s="52">
        <f>+E28+E29+E30</f>
        <v>0</v>
      </c>
    </row>
    <row r="28" spans="2:5" ht="18.75" customHeight="1" thickBot="1" x14ac:dyDescent="0.25">
      <c r="B28" s="53" t="s">
        <v>379</v>
      </c>
      <c r="C28" s="13">
        <v>3020</v>
      </c>
      <c r="D28" s="13"/>
      <c r="E28" s="52"/>
    </row>
    <row r="29" spans="2:5" ht="27" customHeight="1" thickBot="1" x14ac:dyDescent="0.25">
      <c r="B29" s="53" t="s">
        <v>380</v>
      </c>
      <c r="C29" s="13">
        <v>3021</v>
      </c>
      <c r="D29" s="13"/>
      <c r="E29" s="52"/>
    </row>
    <row r="30" spans="2:5" ht="18.75" customHeight="1" thickBot="1" x14ac:dyDescent="0.25">
      <c r="B30" s="53" t="s">
        <v>381</v>
      </c>
      <c r="C30" s="13">
        <v>3022</v>
      </c>
      <c r="D30" s="13"/>
      <c r="E30" s="52"/>
    </row>
    <row r="31" spans="2:5" ht="18.75" customHeight="1" thickBot="1" x14ac:dyDescent="0.25">
      <c r="B31" s="53" t="s">
        <v>382</v>
      </c>
      <c r="C31" s="13">
        <v>3023</v>
      </c>
      <c r="D31" s="144">
        <f>+D20-D27</f>
        <v>90</v>
      </c>
      <c r="E31" s="52">
        <f>+E20-E27</f>
        <v>0</v>
      </c>
    </row>
    <row r="32" spans="2:5" ht="18.75" customHeight="1" thickBot="1" x14ac:dyDescent="0.25">
      <c r="B32" s="53" t="s">
        <v>383</v>
      </c>
      <c r="C32" s="13">
        <v>3024</v>
      </c>
      <c r="D32" s="13"/>
      <c r="E32" s="52">
        <f>+E27-E20</f>
        <v>0</v>
      </c>
    </row>
    <row r="33" spans="2:6" ht="18.75" customHeight="1" x14ac:dyDescent="0.2">
      <c r="B33" s="55" t="s">
        <v>384</v>
      </c>
      <c r="C33" s="227">
        <v>3025</v>
      </c>
      <c r="D33" s="233">
        <f>SUM(D35:D39)</f>
        <v>0</v>
      </c>
      <c r="E33" s="231">
        <f>SUM(E35:E39)</f>
        <v>0</v>
      </c>
      <c r="F33" s="7" t="s">
        <v>406</v>
      </c>
    </row>
    <row r="34" spans="2:6" ht="18.75" customHeight="1" thickBot="1" x14ac:dyDescent="0.25">
      <c r="B34" s="56" t="s">
        <v>385</v>
      </c>
      <c r="C34" s="228"/>
      <c r="D34" s="234"/>
      <c r="E34" s="232"/>
    </row>
    <row r="35" spans="2:6" ht="18.75" customHeight="1" thickBot="1" x14ac:dyDescent="0.25">
      <c r="B35" s="53" t="s">
        <v>386</v>
      </c>
      <c r="C35" s="13">
        <v>3026</v>
      </c>
      <c r="D35" s="13"/>
      <c r="E35" s="52"/>
    </row>
    <row r="36" spans="2:6" ht="18.75" customHeight="1" thickBot="1" x14ac:dyDescent="0.25">
      <c r="B36" s="53" t="s">
        <v>387</v>
      </c>
      <c r="C36" s="13">
        <v>3027</v>
      </c>
      <c r="D36" s="13"/>
      <c r="E36" s="52"/>
    </row>
    <row r="37" spans="2:6" ht="18.75" customHeight="1" thickBot="1" x14ac:dyDescent="0.25">
      <c r="B37" s="53" t="s">
        <v>388</v>
      </c>
      <c r="C37" s="13">
        <v>3028</v>
      </c>
      <c r="D37" s="13"/>
      <c r="E37" s="52"/>
    </row>
    <row r="38" spans="2:6" ht="18.75" customHeight="1" thickBot="1" x14ac:dyDescent="0.25">
      <c r="B38" s="53" t="s">
        <v>389</v>
      </c>
      <c r="C38" s="13">
        <v>3029</v>
      </c>
      <c r="D38" s="13"/>
      <c r="E38" s="52"/>
    </row>
    <row r="39" spans="2:6" ht="18.75" customHeight="1" thickBot="1" x14ac:dyDescent="0.25">
      <c r="B39" s="53" t="s">
        <v>390</v>
      </c>
      <c r="C39" s="13">
        <v>3030</v>
      </c>
      <c r="D39" s="145"/>
      <c r="E39" s="52"/>
    </row>
    <row r="40" spans="2:6" ht="18.75" customHeight="1" thickBot="1" x14ac:dyDescent="0.25">
      <c r="B40" s="53" t="s">
        <v>391</v>
      </c>
      <c r="C40" s="13">
        <v>3031</v>
      </c>
      <c r="D40" s="144">
        <f>SUM(D41:D46)</f>
        <v>26401</v>
      </c>
      <c r="E40" s="52">
        <f>SUM(E41:E46)</f>
        <v>0</v>
      </c>
    </row>
    <row r="41" spans="2:6" ht="18.75" customHeight="1" thickBot="1" x14ac:dyDescent="0.25">
      <c r="B41" s="53" t="s">
        <v>392</v>
      </c>
      <c r="C41" s="13">
        <v>3032</v>
      </c>
      <c r="D41" s="13"/>
      <c r="E41" s="52"/>
    </row>
    <row r="42" spans="2:6" ht="18.75" customHeight="1" thickBot="1" x14ac:dyDescent="0.25">
      <c r="B42" s="53" t="s">
        <v>1457</v>
      </c>
      <c r="C42" s="13">
        <v>3033</v>
      </c>
      <c r="D42" s="13"/>
      <c r="E42" s="52"/>
    </row>
    <row r="43" spans="2:6" ht="18.75" customHeight="1" thickBot="1" x14ac:dyDescent="0.25">
      <c r="B43" s="53" t="s">
        <v>1458</v>
      </c>
      <c r="C43" s="13">
        <v>3034</v>
      </c>
      <c r="D43" s="145">
        <f>'Bruto bilans u 000 dinara'!F183</f>
        <v>26401</v>
      </c>
      <c r="E43" s="52"/>
    </row>
    <row r="44" spans="2:6" ht="18.75" customHeight="1" thickBot="1" x14ac:dyDescent="0.25">
      <c r="B44" s="53" t="s">
        <v>1459</v>
      </c>
      <c r="C44" s="13">
        <v>3035</v>
      </c>
      <c r="D44" s="13"/>
      <c r="E44" s="52"/>
    </row>
    <row r="45" spans="2:6" ht="18.75" customHeight="1" thickBot="1" x14ac:dyDescent="0.25">
      <c r="B45" s="53" t="s">
        <v>393</v>
      </c>
      <c r="C45" s="13">
        <v>3036</v>
      </c>
      <c r="D45" s="13"/>
      <c r="E45" s="52"/>
    </row>
    <row r="46" spans="2:6" ht="18.75" customHeight="1" thickBot="1" x14ac:dyDescent="0.25">
      <c r="B46" s="53" t="s">
        <v>394</v>
      </c>
      <c r="C46" s="13">
        <v>3037</v>
      </c>
      <c r="D46" s="13"/>
      <c r="E46" s="52"/>
    </row>
    <row r="47" spans="2:6" ht="18.75" customHeight="1" thickBot="1" x14ac:dyDescent="0.25">
      <c r="B47" s="53" t="s">
        <v>395</v>
      </c>
      <c r="C47" s="13">
        <v>3038</v>
      </c>
      <c r="D47" s="146">
        <f>+D33-D40</f>
        <v>-26401</v>
      </c>
      <c r="E47" s="60">
        <f>+E33-E40</f>
        <v>0</v>
      </c>
      <c r="F47" s="7" t="s">
        <v>406</v>
      </c>
    </row>
    <row r="48" spans="2:6" ht="18.75" customHeight="1" thickBot="1" x14ac:dyDescent="0.25">
      <c r="B48" s="53" t="s">
        <v>396</v>
      </c>
      <c r="C48" s="13">
        <v>3039</v>
      </c>
      <c r="D48" s="146"/>
      <c r="E48" s="60">
        <f>+E40-E33</f>
        <v>0</v>
      </c>
    </row>
    <row r="49" spans="2:6" ht="18.75" customHeight="1" thickBot="1" x14ac:dyDescent="0.25">
      <c r="B49" s="55" t="s">
        <v>402</v>
      </c>
      <c r="C49" s="13">
        <v>3040</v>
      </c>
      <c r="D49" s="146">
        <f>+D7+D20+D33</f>
        <v>3028474</v>
      </c>
      <c r="E49" s="60">
        <f>+E7+E20+E33</f>
        <v>0</v>
      </c>
    </row>
    <row r="50" spans="2:6" ht="18.75" customHeight="1" thickBot="1" x14ac:dyDescent="0.25">
      <c r="B50" s="55" t="s">
        <v>403</v>
      </c>
      <c r="C50" s="13">
        <v>3041</v>
      </c>
      <c r="D50" s="146">
        <f>+D12+D27+D40</f>
        <v>3031380.7429999998</v>
      </c>
      <c r="E50" s="60">
        <f>+E12+E27+E40</f>
        <v>0</v>
      </c>
    </row>
    <row r="51" spans="2:6" ht="18.75" customHeight="1" thickBot="1" x14ac:dyDescent="0.25">
      <c r="B51" s="55" t="s">
        <v>404</v>
      </c>
      <c r="C51" s="13">
        <v>3042</v>
      </c>
      <c r="D51" s="144">
        <f>+D49-D50</f>
        <v>-2906.7429999997839</v>
      </c>
      <c r="E51" s="52">
        <f>+E49-E50</f>
        <v>0</v>
      </c>
      <c r="F51" s="7" t="s">
        <v>406</v>
      </c>
    </row>
    <row r="52" spans="2:6" ht="18.75" customHeight="1" thickBot="1" x14ac:dyDescent="0.25">
      <c r="B52" s="55" t="s">
        <v>405</v>
      </c>
      <c r="C52" s="13">
        <v>3043</v>
      </c>
      <c r="D52" s="144"/>
      <c r="E52" s="52">
        <f>+E50-E49</f>
        <v>0</v>
      </c>
    </row>
    <row r="53" spans="2:6" ht="18.75" customHeight="1" thickBot="1" x14ac:dyDescent="0.25">
      <c r="B53" s="53" t="s">
        <v>397</v>
      </c>
      <c r="C53" s="13">
        <v>3044</v>
      </c>
      <c r="D53" s="144">
        <f>'Bilans stanja'!G81</f>
        <v>809</v>
      </c>
      <c r="E53" s="52"/>
    </row>
    <row r="54" spans="2:6" ht="18.75" customHeight="1" thickBot="1" x14ac:dyDescent="0.25">
      <c r="B54" s="53" t="s">
        <v>398</v>
      </c>
      <c r="C54" s="13">
        <v>3045</v>
      </c>
      <c r="D54" s="144">
        <f>25456+1718.06254000076</f>
        <v>27174.062540000759</v>
      </c>
      <c r="E54" s="52"/>
    </row>
    <row r="55" spans="2:6" ht="18.75" customHeight="1" thickBot="1" x14ac:dyDescent="0.25">
      <c r="B55" s="53" t="s">
        <v>399</v>
      </c>
      <c r="C55" s="13">
        <v>3046</v>
      </c>
      <c r="D55" s="144">
        <f>24918</f>
        <v>24918</v>
      </c>
      <c r="E55" s="52"/>
    </row>
    <row r="56" spans="2:6" ht="18.75" customHeight="1" x14ac:dyDescent="0.2">
      <c r="B56" s="58" t="s">
        <v>400</v>
      </c>
      <c r="C56" s="221">
        <v>3047</v>
      </c>
      <c r="D56" s="223">
        <f>+D51-D52+D53+D54-D55</f>
        <v>158.31954000097539</v>
      </c>
      <c r="E56" s="225">
        <f>+E51-E52+E53+E54-E55</f>
        <v>0</v>
      </c>
    </row>
    <row r="57" spans="2:6" ht="18.75" customHeight="1" thickBot="1" x14ac:dyDescent="0.25">
      <c r="B57" s="59" t="s">
        <v>401</v>
      </c>
      <c r="C57" s="222"/>
      <c r="D57" s="224"/>
      <c r="E57" s="226"/>
    </row>
    <row r="58" spans="2:6" ht="18.75" customHeight="1" x14ac:dyDescent="0.2"/>
    <row r="59" spans="2:6" ht="18.75" customHeight="1" x14ac:dyDescent="0.2">
      <c r="D59" s="149"/>
    </row>
    <row r="60" spans="2:6" ht="18.75" customHeight="1" x14ac:dyDescent="0.2">
      <c r="D60" s="150"/>
    </row>
    <row r="61" spans="2:6" ht="18.75" customHeight="1" x14ac:dyDescent="0.2">
      <c r="D61" s="150"/>
    </row>
    <row r="62" spans="2:6" ht="18.75" customHeight="1" x14ac:dyDescent="0.2"/>
    <row r="63" spans="2:6" ht="18.75" customHeight="1" x14ac:dyDescent="0.2"/>
    <row r="64" spans="2:6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</sheetData>
  <mergeCells count="18">
    <mergeCell ref="D7:D8"/>
    <mergeCell ref="E7:E8"/>
    <mergeCell ref="C56:C57"/>
    <mergeCell ref="D56:D57"/>
    <mergeCell ref="B1:E1"/>
    <mergeCell ref="B2:E2"/>
    <mergeCell ref="B3:E3"/>
    <mergeCell ref="E56:E57"/>
    <mergeCell ref="C20:C21"/>
    <mergeCell ref="D20:D21"/>
    <mergeCell ref="E20:E21"/>
    <mergeCell ref="C33:C34"/>
    <mergeCell ref="D33:D34"/>
    <mergeCell ref="E33:E34"/>
    <mergeCell ref="B4:B5"/>
    <mergeCell ref="C4:C5"/>
    <mergeCell ref="D4:E4"/>
    <mergeCell ref="C7:C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4"/>
  <sheetViews>
    <sheetView showGridLines="0" workbookViewId="0">
      <selection activeCell="G6" sqref="G6"/>
    </sheetView>
  </sheetViews>
  <sheetFormatPr defaultRowHeight="15" x14ac:dyDescent="0.25"/>
  <cols>
    <col min="3" max="3" width="42" customWidth="1"/>
  </cols>
  <sheetData>
    <row r="1" spans="2:33" ht="26.25" customHeight="1" x14ac:dyDescent="0.25">
      <c r="B1" s="235" t="s">
        <v>407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</row>
    <row r="2" spans="2:33" ht="26.25" customHeight="1" x14ac:dyDescent="0.25">
      <c r="B2" s="236" t="s">
        <v>356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</row>
    <row r="3" spans="2:33" ht="26.25" customHeight="1" thickBot="1" x14ac:dyDescent="0.3">
      <c r="B3" s="237" t="s">
        <v>2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</row>
    <row r="4" spans="2:33" ht="60.75" customHeight="1" thickBot="1" x14ac:dyDescent="0.3">
      <c r="B4" s="244" t="s">
        <v>408</v>
      </c>
      <c r="C4" s="247" t="s">
        <v>409</v>
      </c>
      <c r="D4" s="238" t="s">
        <v>410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40"/>
      <c r="P4" s="238" t="s">
        <v>440</v>
      </c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40"/>
      <c r="AD4" s="73"/>
      <c r="AE4" s="73"/>
      <c r="AF4" s="73"/>
      <c r="AG4" s="74"/>
    </row>
    <row r="5" spans="2:33" ht="15.75" thickBot="1" x14ac:dyDescent="0.3">
      <c r="B5" s="245"/>
      <c r="C5" s="248"/>
      <c r="D5" s="250" t="s">
        <v>5</v>
      </c>
      <c r="E5" s="6">
        <v>30</v>
      </c>
      <c r="F5" s="250" t="s">
        <v>5</v>
      </c>
      <c r="G5" s="6">
        <v>31</v>
      </c>
      <c r="H5" s="250" t="s">
        <v>5</v>
      </c>
      <c r="I5" s="6">
        <v>32</v>
      </c>
      <c r="J5" s="250" t="s">
        <v>5</v>
      </c>
      <c r="K5" s="6">
        <v>35</v>
      </c>
      <c r="L5" s="250" t="s">
        <v>5</v>
      </c>
      <c r="M5" s="6" t="s">
        <v>151</v>
      </c>
      <c r="N5" s="250" t="s">
        <v>5</v>
      </c>
      <c r="O5" s="22">
        <v>34</v>
      </c>
      <c r="P5" s="22" t="s">
        <v>5</v>
      </c>
      <c r="Q5" s="6">
        <v>330</v>
      </c>
      <c r="R5" s="22" t="s">
        <v>5</v>
      </c>
      <c r="S5" s="6">
        <v>331</v>
      </c>
      <c r="T5" s="22" t="s">
        <v>5</v>
      </c>
      <c r="U5" s="6">
        <v>332</v>
      </c>
      <c r="V5" s="22" t="s">
        <v>5</v>
      </c>
      <c r="W5" s="6">
        <v>333</v>
      </c>
      <c r="X5" s="22" t="s">
        <v>5</v>
      </c>
      <c r="Y5" s="6" t="s">
        <v>441</v>
      </c>
      <c r="Z5" s="22" t="s">
        <v>5</v>
      </c>
      <c r="AA5" s="6">
        <v>336</v>
      </c>
      <c r="AB5" s="22" t="s">
        <v>5</v>
      </c>
      <c r="AC5" s="22">
        <v>337</v>
      </c>
      <c r="AD5" s="75"/>
      <c r="AE5" s="75"/>
      <c r="AF5" s="75"/>
      <c r="AG5" s="76"/>
    </row>
    <row r="6" spans="2:33" ht="180.75" thickBot="1" x14ac:dyDescent="0.3">
      <c r="B6" s="246"/>
      <c r="C6" s="249"/>
      <c r="D6" s="249"/>
      <c r="E6" s="6" t="s">
        <v>411</v>
      </c>
      <c r="F6" s="249"/>
      <c r="G6" s="6" t="s">
        <v>412</v>
      </c>
      <c r="H6" s="249"/>
      <c r="I6" s="6" t="s">
        <v>413</v>
      </c>
      <c r="J6" s="249"/>
      <c r="K6" s="6" t="s">
        <v>414</v>
      </c>
      <c r="L6" s="249"/>
      <c r="M6" s="6" t="s">
        <v>415</v>
      </c>
      <c r="N6" s="249"/>
      <c r="O6" s="22" t="s">
        <v>416</v>
      </c>
      <c r="P6" s="77"/>
      <c r="Q6" s="6" t="s">
        <v>442</v>
      </c>
      <c r="R6" s="77"/>
      <c r="S6" s="6" t="s">
        <v>443</v>
      </c>
      <c r="T6" s="77"/>
      <c r="U6" s="6" t="s">
        <v>444</v>
      </c>
      <c r="V6" s="77"/>
      <c r="W6" s="6" t="s">
        <v>445</v>
      </c>
      <c r="X6" s="77"/>
      <c r="Y6" s="6" t="s">
        <v>446</v>
      </c>
      <c r="Z6" s="77"/>
      <c r="AA6" s="6" t="s">
        <v>447</v>
      </c>
      <c r="AB6" s="77"/>
      <c r="AC6" s="22" t="s">
        <v>448</v>
      </c>
      <c r="AD6" s="75" t="s">
        <v>5</v>
      </c>
      <c r="AE6" s="75" t="s">
        <v>449</v>
      </c>
      <c r="AF6" s="75" t="s">
        <v>5</v>
      </c>
      <c r="AG6" s="76" t="s">
        <v>450</v>
      </c>
    </row>
    <row r="7" spans="2:33" ht="15.75" customHeight="1" thickBot="1" x14ac:dyDescent="0.3">
      <c r="B7" s="65">
        <v>1</v>
      </c>
      <c r="C7" s="4">
        <v>2</v>
      </c>
      <c r="D7" s="4"/>
      <c r="E7" s="4">
        <v>3</v>
      </c>
      <c r="F7" s="4"/>
      <c r="G7" s="4">
        <v>4</v>
      </c>
      <c r="H7" s="4"/>
      <c r="I7" s="4">
        <v>5</v>
      </c>
      <c r="J7" s="4"/>
      <c r="K7" s="4">
        <v>6</v>
      </c>
      <c r="L7" s="4"/>
      <c r="M7" s="4">
        <v>7</v>
      </c>
      <c r="N7" s="4"/>
      <c r="O7" s="5">
        <v>8</v>
      </c>
      <c r="P7" s="4"/>
      <c r="Q7" s="4">
        <v>9</v>
      </c>
      <c r="R7" s="4"/>
      <c r="S7" s="4">
        <v>10</v>
      </c>
      <c r="T7" s="4"/>
      <c r="U7" s="4">
        <v>11</v>
      </c>
      <c r="V7" s="4"/>
      <c r="W7" s="4">
        <v>12</v>
      </c>
      <c r="X7" s="4"/>
      <c r="Y7" s="4">
        <v>13</v>
      </c>
      <c r="Z7" s="4"/>
      <c r="AA7" s="4">
        <v>14</v>
      </c>
      <c r="AB7" s="4"/>
      <c r="AC7" s="5">
        <v>15</v>
      </c>
      <c r="AD7" s="63"/>
      <c r="AE7" s="63">
        <v>16</v>
      </c>
      <c r="AF7" s="63"/>
      <c r="AG7" s="66">
        <v>17</v>
      </c>
    </row>
    <row r="8" spans="2:33" ht="30.75" customHeight="1" thickBot="1" x14ac:dyDescent="0.3">
      <c r="B8" s="241">
        <v>1</v>
      </c>
      <c r="C8" s="1" t="s">
        <v>417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2"/>
      <c r="AD8" s="3"/>
      <c r="AE8" s="3"/>
      <c r="AF8" s="3"/>
      <c r="AG8" s="64"/>
    </row>
    <row r="9" spans="2:33" ht="30.75" customHeight="1" thickBot="1" x14ac:dyDescent="0.3">
      <c r="B9" s="242"/>
      <c r="C9" s="1" t="s">
        <v>418</v>
      </c>
      <c r="D9" s="1">
        <v>4001</v>
      </c>
      <c r="E9" s="1"/>
      <c r="F9" s="1">
        <v>4019</v>
      </c>
      <c r="G9" s="1"/>
      <c r="H9" s="1">
        <v>4037</v>
      </c>
      <c r="I9" s="1"/>
      <c r="J9" s="1">
        <v>4055</v>
      </c>
      <c r="K9" s="1"/>
      <c r="L9" s="1">
        <v>4073</v>
      </c>
      <c r="M9" s="1"/>
      <c r="N9" s="1">
        <v>4091</v>
      </c>
      <c r="O9" s="2"/>
      <c r="P9" s="1">
        <v>4109</v>
      </c>
      <c r="Q9" s="1"/>
      <c r="R9" s="1">
        <v>4127</v>
      </c>
      <c r="S9" s="1"/>
      <c r="T9" s="1">
        <v>4145</v>
      </c>
      <c r="U9" s="1"/>
      <c r="V9" s="1">
        <v>4163</v>
      </c>
      <c r="W9" s="1"/>
      <c r="X9" s="1">
        <v>4181</v>
      </c>
      <c r="Y9" s="1"/>
      <c r="Z9" s="1">
        <v>4199</v>
      </c>
      <c r="AA9" s="1"/>
      <c r="AB9" s="1">
        <v>4217</v>
      </c>
      <c r="AC9" s="2"/>
      <c r="AD9" s="61">
        <v>4235</v>
      </c>
      <c r="AE9" s="61"/>
      <c r="AF9" s="61">
        <v>4244</v>
      </c>
      <c r="AG9" s="64"/>
    </row>
    <row r="10" spans="2:33" ht="30.75" customHeight="1" thickBot="1" x14ac:dyDescent="0.3">
      <c r="B10" s="243"/>
      <c r="C10" s="1" t="s">
        <v>419</v>
      </c>
      <c r="D10" s="1">
        <v>4002</v>
      </c>
      <c r="E10" s="1"/>
      <c r="F10" s="1">
        <v>4020</v>
      </c>
      <c r="G10" s="1"/>
      <c r="H10" s="1">
        <v>4038</v>
      </c>
      <c r="I10" s="1"/>
      <c r="J10" s="1">
        <v>4056</v>
      </c>
      <c r="K10" s="1"/>
      <c r="L10" s="1">
        <v>4074</v>
      </c>
      <c r="M10" s="1"/>
      <c r="N10" s="1">
        <v>4092</v>
      </c>
      <c r="O10" s="2"/>
      <c r="P10" s="1">
        <v>4110</v>
      </c>
      <c r="Q10" s="1"/>
      <c r="R10" s="1">
        <v>4128</v>
      </c>
      <c r="S10" s="1"/>
      <c r="T10" s="1">
        <v>4146</v>
      </c>
      <c r="U10" s="1"/>
      <c r="V10" s="1">
        <v>4164</v>
      </c>
      <c r="W10" s="1"/>
      <c r="X10" s="1">
        <v>4182</v>
      </c>
      <c r="Y10" s="1"/>
      <c r="Z10" s="1">
        <v>4200</v>
      </c>
      <c r="AA10" s="1"/>
      <c r="AB10" s="1">
        <v>4218</v>
      </c>
      <c r="AC10" s="2"/>
      <c r="AD10" s="62"/>
      <c r="AE10" s="62"/>
      <c r="AF10" s="62"/>
      <c r="AG10" s="67"/>
    </row>
    <row r="11" spans="2:33" ht="30.75" customHeight="1" thickBot="1" x14ac:dyDescent="0.3">
      <c r="B11" s="241">
        <v>2</v>
      </c>
      <c r="C11" s="1" t="s">
        <v>420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2"/>
      <c r="AD11" s="3"/>
      <c r="AE11" s="3"/>
      <c r="AF11" s="3"/>
      <c r="AG11" s="64"/>
    </row>
    <row r="12" spans="2:33" ht="30.75" customHeight="1" thickBot="1" x14ac:dyDescent="0.3">
      <c r="B12" s="242"/>
      <c r="C12" s="1" t="s">
        <v>421</v>
      </c>
      <c r="D12" s="1">
        <v>4003</v>
      </c>
      <c r="E12" s="1"/>
      <c r="F12" s="1">
        <v>4021</v>
      </c>
      <c r="G12" s="1"/>
      <c r="H12" s="1">
        <v>4039</v>
      </c>
      <c r="I12" s="1"/>
      <c r="J12" s="1">
        <v>4057</v>
      </c>
      <c r="K12" s="1"/>
      <c r="L12" s="1">
        <v>4075</v>
      </c>
      <c r="M12" s="1"/>
      <c r="N12" s="1">
        <v>4093</v>
      </c>
      <c r="O12" s="2"/>
      <c r="P12" s="1">
        <v>4111</v>
      </c>
      <c r="Q12" s="1"/>
      <c r="R12" s="1">
        <v>4129</v>
      </c>
      <c r="S12" s="1"/>
      <c r="T12" s="1">
        <v>4147</v>
      </c>
      <c r="U12" s="1"/>
      <c r="V12" s="1">
        <v>4165</v>
      </c>
      <c r="W12" s="1"/>
      <c r="X12" s="1">
        <v>4183</v>
      </c>
      <c r="Y12" s="1"/>
      <c r="Z12" s="1">
        <v>4201</v>
      </c>
      <c r="AA12" s="1"/>
      <c r="AB12" s="1">
        <v>4219</v>
      </c>
      <c r="AC12" s="2"/>
      <c r="AD12" s="61">
        <v>4236</v>
      </c>
      <c r="AE12" s="61"/>
      <c r="AF12" s="61">
        <v>4245</v>
      </c>
      <c r="AG12" s="64"/>
    </row>
    <row r="13" spans="2:33" ht="30.75" customHeight="1" thickBot="1" x14ac:dyDescent="0.3">
      <c r="B13" s="243"/>
      <c r="C13" s="1" t="s">
        <v>422</v>
      </c>
      <c r="D13" s="1">
        <v>4004</v>
      </c>
      <c r="E13" s="1"/>
      <c r="F13" s="1">
        <v>4022</v>
      </c>
      <c r="G13" s="1"/>
      <c r="H13" s="1">
        <v>4040</v>
      </c>
      <c r="I13" s="1"/>
      <c r="J13" s="1">
        <v>4058</v>
      </c>
      <c r="K13" s="1"/>
      <c r="L13" s="1">
        <v>4076</v>
      </c>
      <c r="M13" s="1"/>
      <c r="N13" s="1">
        <v>4094</v>
      </c>
      <c r="O13" s="2"/>
      <c r="P13" s="1">
        <v>4112</v>
      </c>
      <c r="Q13" s="1"/>
      <c r="R13" s="1">
        <v>4130</v>
      </c>
      <c r="S13" s="1"/>
      <c r="T13" s="1">
        <v>4148</v>
      </c>
      <c r="U13" s="1"/>
      <c r="V13" s="1">
        <v>4166</v>
      </c>
      <c r="W13" s="1"/>
      <c r="X13" s="1">
        <v>4184</v>
      </c>
      <c r="Y13" s="1"/>
      <c r="Z13" s="1">
        <v>4202</v>
      </c>
      <c r="AA13" s="1"/>
      <c r="AB13" s="1">
        <v>4220</v>
      </c>
      <c r="AC13" s="2"/>
      <c r="AD13" s="62"/>
      <c r="AE13" s="62"/>
      <c r="AF13" s="62"/>
      <c r="AG13" s="67"/>
    </row>
    <row r="14" spans="2:33" ht="30.75" customHeight="1" thickBot="1" x14ac:dyDescent="0.3">
      <c r="B14" s="241">
        <v>3</v>
      </c>
      <c r="C14" s="1" t="s">
        <v>423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2"/>
      <c r="AD14" s="3"/>
      <c r="AE14" s="3"/>
      <c r="AF14" s="3"/>
      <c r="AG14" s="64"/>
    </row>
    <row r="15" spans="2:33" ht="30.75" customHeight="1" thickBot="1" x14ac:dyDescent="0.3">
      <c r="B15" s="242"/>
      <c r="C15" s="1" t="s">
        <v>424</v>
      </c>
      <c r="D15" s="1">
        <v>4005</v>
      </c>
      <c r="E15" s="1"/>
      <c r="F15" s="1">
        <v>4023</v>
      </c>
      <c r="G15" s="1"/>
      <c r="H15" s="1">
        <v>4041</v>
      </c>
      <c r="I15" s="1"/>
      <c r="J15" s="1">
        <v>4059</v>
      </c>
      <c r="K15" s="1"/>
      <c r="L15" s="1">
        <v>4077</v>
      </c>
      <c r="M15" s="1"/>
      <c r="N15" s="1">
        <v>4095</v>
      </c>
      <c r="O15" s="2"/>
      <c r="P15" s="1">
        <v>4113</v>
      </c>
      <c r="Q15" s="1"/>
      <c r="R15" s="1">
        <v>4131</v>
      </c>
      <c r="S15" s="1"/>
      <c r="T15" s="1">
        <v>4149</v>
      </c>
      <c r="U15" s="1"/>
      <c r="V15" s="1">
        <v>4167</v>
      </c>
      <c r="W15" s="1"/>
      <c r="X15" s="1">
        <v>4185</v>
      </c>
      <c r="Y15" s="1"/>
      <c r="Z15" s="1">
        <v>4203</v>
      </c>
      <c r="AA15" s="1"/>
      <c r="AB15" s="1">
        <v>4221</v>
      </c>
      <c r="AC15" s="2"/>
      <c r="AD15" s="61">
        <v>4237</v>
      </c>
      <c r="AE15" s="61"/>
      <c r="AF15" s="61">
        <v>4246</v>
      </c>
      <c r="AG15" s="64"/>
    </row>
    <row r="16" spans="2:33" ht="30.75" customHeight="1" thickBot="1" x14ac:dyDescent="0.3">
      <c r="B16" s="243"/>
      <c r="C16" s="1" t="s">
        <v>425</v>
      </c>
      <c r="D16" s="1">
        <v>4006</v>
      </c>
      <c r="E16" s="1"/>
      <c r="F16" s="1">
        <v>4024</v>
      </c>
      <c r="G16" s="1"/>
      <c r="H16" s="1">
        <v>4042</v>
      </c>
      <c r="I16" s="1"/>
      <c r="J16" s="1">
        <v>4060</v>
      </c>
      <c r="K16" s="1"/>
      <c r="L16" s="1">
        <v>4078</v>
      </c>
      <c r="M16" s="1"/>
      <c r="N16" s="1">
        <v>4096</v>
      </c>
      <c r="O16" s="2"/>
      <c r="P16" s="1">
        <v>4114</v>
      </c>
      <c r="Q16" s="1"/>
      <c r="R16" s="1">
        <v>4132</v>
      </c>
      <c r="S16" s="1"/>
      <c r="T16" s="1">
        <v>4150</v>
      </c>
      <c r="U16" s="1"/>
      <c r="V16" s="1">
        <v>4168</v>
      </c>
      <c r="W16" s="1"/>
      <c r="X16" s="1">
        <v>4186</v>
      </c>
      <c r="Y16" s="1"/>
      <c r="Z16" s="1">
        <v>4204</v>
      </c>
      <c r="AA16" s="1"/>
      <c r="AB16" s="1">
        <v>4222</v>
      </c>
      <c r="AC16" s="2"/>
      <c r="AD16" s="62"/>
      <c r="AE16" s="62"/>
      <c r="AF16" s="62"/>
      <c r="AG16" s="67"/>
    </row>
    <row r="17" spans="2:33" ht="30.75" customHeight="1" thickBot="1" x14ac:dyDescent="0.3">
      <c r="B17" s="241">
        <v>4</v>
      </c>
      <c r="C17" s="1" t="s">
        <v>426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2"/>
      <c r="AD17" s="3"/>
      <c r="AE17" s="3"/>
      <c r="AF17" s="3"/>
      <c r="AG17" s="64"/>
    </row>
    <row r="18" spans="2:33" ht="30.75" customHeight="1" thickBot="1" x14ac:dyDescent="0.3">
      <c r="B18" s="242"/>
      <c r="C18" s="1" t="s">
        <v>427</v>
      </c>
      <c r="D18" s="1">
        <v>4007</v>
      </c>
      <c r="E18" s="1"/>
      <c r="F18" s="1">
        <v>4025</v>
      </c>
      <c r="G18" s="1"/>
      <c r="H18" s="1">
        <v>4043</v>
      </c>
      <c r="I18" s="1"/>
      <c r="J18" s="1">
        <v>4061</v>
      </c>
      <c r="K18" s="1"/>
      <c r="L18" s="1">
        <v>4079</v>
      </c>
      <c r="M18" s="1"/>
      <c r="N18" s="1">
        <v>4097</v>
      </c>
      <c r="O18" s="2"/>
      <c r="P18" s="1">
        <v>4115</v>
      </c>
      <c r="Q18" s="1"/>
      <c r="R18" s="1">
        <v>4133</v>
      </c>
      <c r="S18" s="1"/>
      <c r="T18" s="1">
        <v>4151</v>
      </c>
      <c r="U18" s="1"/>
      <c r="V18" s="1">
        <v>4169</v>
      </c>
      <c r="W18" s="1"/>
      <c r="X18" s="1">
        <v>4187</v>
      </c>
      <c r="Y18" s="1"/>
      <c r="Z18" s="1">
        <v>4205</v>
      </c>
      <c r="AA18" s="1"/>
      <c r="AB18" s="1">
        <v>4223</v>
      </c>
      <c r="AC18" s="2"/>
      <c r="AD18" s="61">
        <v>4238</v>
      </c>
      <c r="AE18" s="61"/>
      <c r="AF18" s="61">
        <v>4247</v>
      </c>
      <c r="AG18" s="64"/>
    </row>
    <row r="19" spans="2:33" ht="30.75" customHeight="1" thickBot="1" x14ac:dyDescent="0.3">
      <c r="B19" s="243"/>
      <c r="C19" s="1" t="s">
        <v>428</v>
      </c>
      <c r="D19" s="1">
        <v>4008</v>
      </c>
      <c r="E19" s="1"/>
      <c r="F19" s="1">
        <v>4026</v>
      </c>
      <c r="G19" s="1"/>
      <c r="H19" s="1">
        <v>4044</v>
      </c>
      <c r="I19" s="1"/>
      <c r="J19" s="1">
        <v>4062</v>
      </c>
      <c r="K19" s="1"/>
      <c r="L19" s="1">
        <v>4080</v>
      </c>
      <c r="M19" s="1"/>
      <c r="N19" s="1">
        <v>4098</v>
      </c>
      <c r="O19" s="2"/>
      <c r="P19" s="1">
        <v>4116</v>
      </c>
      <c r="Q19" s="1"/>
      <c r="R19" s="1">
        <v>4134</v>
      </c>
      <c r="S19" s="1"/>
      <c r="T19" s="1">
        <v>4152</v>
      </c>
      <c r="U19" s="1"/>
      <c r="V19" s="1">
        <v>4170</v>
      </c>
      <c r="W19" s="1"/>
      <c r="X19" s="1">
        <v>4188</v>
      </c>
      <c r="Y19" s="1"/>
      <c r="Z19" s="1">
        <v>4206</v>
      </c>
      <c r="AA19" s="1"/>
      <c r="AB19" s="1">
        <v>4224</v>
      </c>
      <c r="AC19" s="2"/>
      <c r="AD19" s="62"/>
      <c r="AE19" s="62"/>
      <c r="AF19" s="62"/>
      <c r="AG19" s="67"/>
    </row>
    <row r="20" spans="2:33" ht="30.75" customHeight="1" thickBot="1" x14ac:dyDescent="0.3">
      <c r="B20" s="241">
        <v>5</v>
      </c>
      <c r="C20" s="1" t="s">
        <v>429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"/>
      <c r="AD20" s="3"/>
      <c r="AE20" s="3"/>
      <c r="AF20" s="3"/>
      <c r="AG20" s="64"/>
    </row>
    <row r="21" spans="2:33" ht="30.75" customHeight="1" thickBot="1" x14ac:dyDescent="0.3">
      <c r="B21" s="242"/>
      <c r="C21" s="1" t="s">
        <v>430</v>
      </c>
      <c r="D21" s="1">
        <v>4009</v>
      </c>
      <c r="E21" s="1"/>
      <c r="F21" s="1">
        <v>4027</v>
      </c>
      <c r="G21" s="1"/>
      <c r="H21" s="1">
        <v>4045</v>
      </c>
      <c r="I21" s="1"/>
      <c r="J21" s="1">
        <v>4063</v>
      </c>
      <c r="K21" s="1"/>
      <c r="L21" s="1">
        <v>4081</v>
      </c>
      <c r="M21" s="1"/>
      <c r="N21" s="1">
        <v>4099</v>
      </c>
      <c r="O21" s="2"/>
      <c r="P21" s="1">
        <v>4117</v>
      </c>
      <c r="Q21" s="1"/>
      <c r="R21" s="1">
        <v>4135</v>
      </c>
      <c r="S21" s="1"/>
      <c r="T21" s="1">
        <v>4153</v>
      </c>
      <c r="U21" s="1"/>
      <c r="V21" s="1">
        <v>4171</v>
      </c>
      <c r="W21" s="1"/>
      <c r="X21" s="1">
        <v>4189</v>
      </c>
      <c r="Y21" s="1"/>
      <c r="Z21" s="1">
        <v>4207</v>
      </c>
      <c r="AA21" s="1"/>
      <c r="AB21" s="1">
        <v>4225</v>
      </c>
      <c r="AC21" s="2"/>
      <c r="AD21" s="61">
        <v>4239</v>
      </c>
      <c r="AE21" s="61"/>
      <c r="AF21" s="61">
        <v>4248</v>
      </c>
      <c r="AG21" s="64"/>
    </row>
    <row r="22" spans="2:33" ht="30.75" customHeight="1" thickBot="1" x14ac:dyDescent="0.3">
      <c r="B22" s="243"/>
      <c r="C22" s="1" t="s">
        <v>431</v>
      </c>
      <c r="D22" s="1">
        <v>4010</v>
      </c>
      <c r="E22" s="1"/>
      <c r="F22" s="1">
        <v>4028</v>
      </c>
      <c r="G22" s="1"/>
      <c r="H22" s="1">
        <v>4046</v>
      </c>
      <c r="I22" s="1"/>
      <c r="J22" s="1">
        <v>4064</v>
      </c>
      <c r="K22" s="1"/>
      <c r="L22" s="1">
        <v>4082</v>
      </c>
      <c r="M22" s="1"/>
      <c r="N22" s="1">
        <v>4100</v>
      </c>
      <c r="O22" s="2"/>
      <c r="P22" s="1">
        <v>4118</v>
      </c>
      <c r="Q22" s="1"/>
      <c r="R22" s="1">
        <v>4136</v>
      </c>
      <c r="S22" s="1"/>
      <c r="T22" s="1">
        <v>4154</v>
      </c>
      <c r="U22" s="1"/>
      <c r="V22" s="1">
        <v>4172</v>
      </c>
      <c r="W22" s="1"/>
      <c r="X22" s="1">
        <v>4190</v>
      </c>
      <c r="Y22" s="1"/>
      <c r="Z22" s="1">
        <v>4208</v>
      </c>
      <c r="AA22" s="1"/>
      <c r="AB22" s="1">
        <v>4226</v>
      </c>
      <c r="AC22" s="2"/>
      <c r="AD22" s="62"/>
      <c r="AE22" s="62"/>
      <c r="AF22" s="62"/>
      <c r="AG22" s="67"/>
    </row>
    <row r="23" spans="2:33" ht="30.75" customHeight="1" thickBot="1" x14ac:dyDescent="0.3">
      <c r="B23" s="241">
        <v>6</v>
      </c>
      <c r="C23" s="1" t="s">
        <v>420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"/>
      <c r="AD23" s="3"/>
      <c r="AE23" s="3"/>
      <c r="AF23" s="3"/>
      <c r="AG23" s="64"/>
    </row>
    <row r="24" spans="2:33" ht="30.75" customHeight="1" thickBot="1" x14ac:dyDescent="0.3">
      <c r="B24" s="242"/>
      <c r="C24" s="1" t="s">
        <v>421</v>
      </c>
      <c r="D24" s="1">
        <v>4011</v>
      </c>
      <c r="E24" s="1"/>
      <c r="F24" s="1">
        <v>4029</v>
      </c>
      <c r="G24" s="1"/>
      <c r="H24" s="1">
        <v>4047</v>
      </c>
      <c r="I24" s="1"/>
      <c r="J24" s="1">
        <v>4065</v>
      </c>
      <c r="K24" s="1"/>
      <c r="L24" s="1">
        <v>4083</v>
      </c>
      <c r="M24" s="1"/>
      <c r="N24" s="1">
        <v>4101</v>
      </c>
      <c r="O24" s="2"/>
      <c r="P24" s="1">
        <v>4119</v>
      </c>
      <c r="Q24" s="1"/>
      <c r="R24" s="1">
        <v>4137</v>
      </c>
      <c r="S24" s="1"/>
      <c r="T24" s="1">
        <v>4155</v>
      </c>
      <c r="U24" s="1"/>
      <c r="V24" s="1">
        <v>4173</v>
      </c>
      <c r="W24" s="1"/>
      <c r="X24" s="1">
        <v>4191</v>
      </c>
      <c r="Y24" s="1"/>
      <c r="Z24" s="1">
        <v>4209</v>
      </c>
      <c r="AA24" s="1"/>
      <c r="AB24" s="1">
        <v>4227</v>
      </c>
      <c r="AC24" s="2"/>
      <c r="AD24" s="61">
        <v>4240</v>
      </c>
      <c r="AE24" s="61"/>
      <c r="AF24" s="61">
        <v>4249</v>
      </c>
      <c r="AG24" s="64"/>
    </row>
    <row r="25" spans="2:33" ht="30.75" customHeight="1" thickBot="1" x14ac:dyDescent="0.3">
      <c r="B25" s="243"/>
      <c r="C25" s="1" t="s">
        <v>432</v>
      </c>
      <c r="D25" s="1">
        <v>4012</v>
      </c>
      <c r="E25" s="1"/>
      <c r="F25" s="1">
        <v>4030</v>
      </c>
      <c r="G25" s="1"/>
      <c r="H25" s="1">
        <v>4048</v>
      </c>
      <c r="I25" s="1"/>
      <c r="J25" s="1">
        <v>4066</v>
      </c>
      <c r="K25" s="1"/>
      <c r="L25" s="1">
        <v>4084</v>
      </c>
      <c r="M25" s="1"/>
      <c r="N25" s="1">
        <v>4102</v>
      </c>
      <c r="O25" s="2"/>
      <c r="P25" s="1">
        <v>4120</v>
      </c>
      <c r="Q25" s="1"/>
      <c r="R25" s="1">
        <v>4138</v>
      </c>
      <c r="S25" s="1"/>
      <c r="T25" s="1">
        <v>4156</v>
      </c>
      <c r="U25" s="1"/>
      <c r="V25" s="1">
        <v>4174</v>
      </c>
      <c r="W25" s="1"/>
      <c r="X25" s="1">
        <v>4192</v>
      </c>
      <c r="Y25" s="1"/>
      <c r="Z25" s="1">
        <v>4210</v>
      </c>
      <c r="AA25" s="1"/>
      <c r="AB25" s="1">
        <v>4228</v>
      </c>
      <c r="AC25" s="2"/>
      <c r="AD25" s="62"/>
      <c r="AE25" s="62"/>
      <c r="AF25" s="62"/>
      <c r="AG25" s="67"/>
    </row>
    <row r="26" spans="2:33" ht="30.75" customHeight="1" thickBot="1" x14ac:dyDescent="0.3">
      <c r="B26" s="241">
        <v>7</v>
      </c>
      <c r="C26" s="1" t="s">
        <v>433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3"/>
      <c r="AE26" s="3"/>
      <c r="AF26" s="3"/>
      <c r="AG26" s="64"/>
    </row>
    <row r="27" spans="2:33" ht="30.75" customHeight="1" thickBot="1" x14ac:dyDescent="0.3">
      <c r="B27" s="242"/>
      <c r="C27" s="1" t="s">
        <v>434</v>
      </c>
      <c r="D27" s="1">
        <v>4013</v>
      </c>
      <c r="E27" s="1"/>
      <c r="F27" s="1">
        <v>4031</v>
      </c>
      <c r="G27" s="1"/>
      <c r="H27" s="1">
        <v>4049</v>
      </c>
      <c r="I27" s="1"/>
      <c r="J27" s="1">
        <v>4067</v>
      </c>
      <c r="K27" s="1"/>
      <c r="L27" s="1">
        <v>4085</v>
      </c>
      <c r="M27" s="1"/>
      <c r="N27" s="1">
        <v>4103</v>
      </c>
      <c r="O27" s="2"/>
      <c r="P27" s="1">
        <v>4121</v>
      </c>
      <c r="Q27" s="1"/>
      <c r="R27" s="1">
        <v>4139</v>
      </c>
      <c r="S27" s="1"/>
      <c r="T27" s="1">
        <v>4157</v>
      </c>
      <c r="U27" s="1"/>
      <c r="V27" s="1">
        <v>4175</v>
      </c>
      <c r="W27" s="1"/>
      <c r="X27" s="1">
        <v>4193</v>
      </c>
      <c r="Y27" s="1"/>
      <c r="Z27" s="1">
        <v>4211</v>
      </c>
      <c r="AA27" s="1"/>
      <c r="AB27" s="1">
        <v>4229</v>
      </c>
      <c r="AC27" s="2"/>
      <c r="AD27" s="61">
        <v>4241</v>
      </c>
      <c r="AE27" s="61"/>
      <c r="AF27" s="61">
        <v>4250</v>
      </c>
      <c r="AG27" s="64"/>
    </row>
    <row r="28" spans="2:33" ht="30.75" customHeight="1" thickBot="1" x14ac:dyDescent="0.3">
      <c r="B28" s="243"/>
      <c r="C28" s="1" t="s">
        <v>435</v>
      </c>
      <c r="D28" s="1">
        <v>4014</v>
      </c>
      <c r="E28" s="1"/>
      <c r="F28" s="1">
        <v>4032</v>
      </c>
      <c r="G28" s="1"/>
      <c r="H28" s="1">
        <v>4050</v>
      </c>
      <c r="I28" s="1"/>
      <c r="J28" s="1">
        <v>4068</v>
      </c>
      <c r="K28" s="1"/>
      <c r="L28" s="1">
        <v>4086</v>
      </c>
      <c r="M28" s="1"/>
      <c r="N28" s="1">
        <v>4104</v>
      </c>
      <c r="O28" s="2"/>
      <c r="P28" s="1">
        <v>4122</v>
      </c>
      <c r="Q28" s="1"/>
      <c r="R28" s="1">
        <v>4140</v>
      </c>
      <c r="S28" s="1"/>
      <c r="T28" s="1">
        <v>4158</v>
      </c>
      <c r="U28" s="1"/>
      <c r="V28" s="1">
        <v>4176</v>
      </c>
      <c r="W28" s="1"/>
      <c r="X28" s="1">
        <v>4194</v>
      </c>
      <c r="Y28" s="1"/>
      <c r="Z28" s="1">
        <v>4212</v>
      </c>
      <c r="AA28" s="1"/>
      <c r="AB28" s="1">
        <v>4230</v>
      </c>
      <c r="AC28" s="2"/>
      <c r="AD28" s="62"/>
      <c r="AE28" s="62"/>
      <c r="AF28" s="62"/>
      <c r="AG28" s="67"/>
    </row>
    <row r="29" spans="2:33" ht="30.75" customHeight="1" thickBot="1" x14ac:dyDescent="0.3">
      <c r="B29" s="241">
        <v>8</v>
      </c>
      <c r="C29" s="1" t="s">
        <v>436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"/>
      <c r="AD29" s="3"/>
      <c r="AE29" s="3"/>
      <c r="AF29" s="3"/>
      <c r="AG29" s="64"/>
    </row>
    <row r="30" spans="2:33" ht="30.75" customHeight="1" thickBot="1" x14ac:dyDescent="0.3">
      <c r="B30" s="242"/>
      <c r="C30" s="1" t="s">
        <v>427</v>
      </c>
      <c r="D30" s="1">
        <v>4015</v>
      </c>
      <c r="E30" s="1"/>
      <c r="F30" s="1">
        <v>4033</v>
      </c>
      <c r="G30" s="1"/>
      <c r="H30" s="1">
        <v>4051</v>
      </c>
      <c r="I30" s="1"/>
      <c r="J30" s="1">
        <v>4069</v>
      </c>
      <c r="K30" s="1"/>
      <c r="L30" s="1">
        <v>4087</v>
      </c>
      <c r="M30" s="1"/>
      <c r="N30" s="1">
        <v>4105</v>
      </c>
      <c r="O30" s="2"/>
      <c r="P30" s="1">
        <v>4123</v>
      </c>
      <c r="Q30" s="1"/>
      <c r="R30" s="1">
        <v>4141</v>
      </c>
      <c r="S30" s="1"/>
      <c r="T30" s="1">
        <v>4159</v>
      </c>
      <c r="U30" s="1"/>
      <c r="V30" s="1">
        <v>4177</v>
      </c>
      <c r="W30" s="1"/>
      <c r="X30" s="1">
        <v>4195</v>
      </c>
      <c r="Y30" s="1"/>
      <c r="Z30" s="1">
        <v>4213</v>
      </c>
      <c r="AA30" s="1"/>
      <c r="AB30" s="1">
        <v>4231</v>
      </c>
      <c r="AC30" s="2"/>
      <c r="AD30" s="61">
        <v>4242</v>
      </c>
      <c r="AE30" s="61"/>
      <c r="AF30" s="61">
        <v>4251</v>
      </c>
      <c r="AG30" s="64"/>
    </row>
    <row r="31" spans="2:33" ht="30.75" customHeight="1" thickBot="1" x14ac:dyDescent="0.3">
      <c r="B31" s="243"/>
      <c r="C31" s="1" t="s">
        <v>428</v>
      </c>
      <c r="D31" s="1">
        <v>4016</v>
      </c>
      <c r="E31" s="1"/>
      <c r="F31" s="1">
        <v>4034</v>
      </c>
      <c r="G31" s="1"/>
      <c r="H31" s="1">
        <v>4052</v>
      </c>
      <c r="I31" s="1"/>
      <c r="J31" s="1">
        <v>4070</v>
      </c>
      <c r="K31" s="1"/>
      <c r="L31" s="1">
        <v>4088</v>
      </c>
      <c r="M31" s="1"/>
      <c r="N31" s="1">
        <v>4106</v>
      </c>
      <c r="O31" s="2"/>
      <c r="P31" s="1">
        <v>4124</v>
      </c>
      <c r="Q31" s="1"/>
      <c r="R31" s="1">
        <v>4142</v>
      </c>
      <c r="S31" s="1"/>
      <c r="T31" s="1">
        <v>4160</v>
      </c>
      <c r="U31" s="1"/>
      <c r="V31" s="1">
        <v>4178</v>
      </c>
      <c r="W31" s="1"/>
      <c r="X31" s="1">
        <v>4196</v>
      </c>
      <c r="Y31" s="1"/>
      <c r="Z31" s="1">
        <v>4211</v>
      </c>
      <c r="AA31" s="1"/>
      <c r="AB31" s="1">
        <v>4232</v>
      </c>
      <c r="AC31" s="2"/>
      <c r="AD31" s="62"/>
      <c r="AE31" s="62"/>
      <c r="AF31" s="62"/>
      <c r="AG31" s="67"/>
    </row>
    <row r="32" spans="2:33" ht="30.75" customHeight="1" thickBot="1" x14ac:dyDescent="0.3">
      <c r="B32" s="241">
        <v>9</v>
      </c>
      <c r="C32" s="1" t="s">
        <v>437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"/>
      <c r="AD32" s="3"/>
      <c r="AE32" s="3"/>
      <c r="AF32" s="3"/>
      <c r="AG32" s="64"/>
    </row>
    <row r="33" spans="2:33" ht="30.75" customHeight="1" thickBot="1" x14ac:dyDescent="0.3">
      <c r="B33" s="242"/>
      <c r="C33" s="1" t="s">
        <v>438</v>
      </c>
      <c r="D33" s="1">
        <v>4017</v>
      </c>
      <c r="E33" s="1"/>
      <c r="F33" s="1">
        <v>4035</v>
      </c>
      <c r="G33" s="1"/>
      <c r="H33" s="1">
        <v>4053</v>
      </c>
      <c r="I33" s="1"/>
      <c r="J33" s="1">
        <v>4071</v>
      </c>
      <c r="K33" s="1"/>
      <c r="L33" s="1">
        <v>4089</v>
      </c>
      <c r="M33" s="1"/>
      <c r="N33" s="1">
        <v>4107</v>
      </c>
      <c r="O33" s="2"/>
      <c r="P33" s="1">
        <v>4125</v>
      </c>
      <c r="Q33" s="1"/>
      <c r="R33" s="1">
        <v>4143</v>
      </c>
      <c r="S33" s="1"/>
      <c r="T33" s="1">
        <v>4161</v>
      </c>
      <c r="U33" s="1"/>
      <c r="V33" s="1">
        <v>4179</v>
      </c>
      <c r="W33" s="1"/>
      <c r="X33" s="1">
        <v>4197</v>
      </c>
      <c r="Y33" s="1"/>
      <c r="Z33" s="1">
        <v>4215</v>
      </c>
      <c r="AA33" s="1"/>
      <c r="AB33" s="1">
        <v>4233</v>
      </c>
      <c r="AC33" s="2"/>
      <c r="AD33" s="61">
        <v>4243</v>
      </c>
      <c r="AE33" s="61"/>
      <c r="AF33" s="3">
        <v>4252</v>
      </c>
      <c r="AG33" s="68"/>
    </row>
    <row r="34" spans="2:33" ht="30.75" customHeight="1" thickBot="1" x14ac:dyDescent="0.3">
      <c r="B34" s="251"/>
      <c r="C34" s="39" t="s">
        <v>439</v>
      </c>
      <c r="D34" s="39">
        <v>4018</v>
      </c>
      <c r="E34" s="39"/>
      <c r="F34" s="39">
        <v>4036</v>
      </c>
      <c r="G34" s="39"/>
      <c r="H34" s="39">
        <v>4054</v>
      </c>
      <c r="I34" s="39"/>
      <c r="J34" s="39">
        <v>4072</v>
      </c>
      <c r="K34" s="39"/>
      <c r="L34" s="39">
        <v>4090</v>
      </c>
      <c r="M34" s="39"/>
      <c r="N34" s="39">
        <v>4108</v>
      </c>
      <c r="O34" s="69"/>
      <c r="P34" s="39">
        <v>4126</v>
      </c>
      <c r="Q34" s="39"/>
      <c r="R34" s="39">
        <v>4144</v>
      </c>
      <c r="S34" s="39"/>
      <c r="T34" s="39">
        <v>4162</v>
      </c>
      <c r="U34" s="39"/>
      <c r="V34" s="39">
        <v>4180</v>
      </c>
      <c r="W34" s="39"/>
      <c r="X34" s="39">
        <v>4198</v>
      </c>
      <c r="Y34" s="39"/>
      <c r="Z34" s="39">
        <v>4216</v>
      </c>
      <c r="AA34" s="39"/>
      <c r="AB34" s="39">
        <v>4234</v>
      </c>
      <c r="AC34" s="69"/>
      <c r="AD34" s="70"/>
      <c r="AE34" s="70"/>
      <c r="AF34" s="71"/>
      <c r="AG34" s="72"/>
    </row>
  </sheetData>
  <mergeCells count="22">
    <mergeCell ref="B29:B31"/>
    <mergeCell ref="B32:B34"/>
    <mergeCell ref="B8:B10"/>
    <mergeCell ref="B11:B13"/>
    <mergeCell ref="B14:B16"/>
    <mergeCell ref="B17:B19"/>
    <mergeCell ref="B20:B22"/>
    <mergeCell ref="B23:B25"/>
    <mergeCell ref="B1:AG1"/>
    <mergeCell ref="B2:AG2"/>
    <mergeCell ref="B3:AG3"/>
    <mergeCell ref="P4:AC4"/>
    <mergeCell ref="B26:B28"/>
    <mergeCell ref="B4:B6"/>
    <mergeCell ref="C4:C6"/>
    <mergeCell ref="D4:O4"/>
    <mergeCell ref="D5:D6"/>
    <mergeCell ref="F5:F6"/>
    <mergeCell ref="H5:H6"/>
    <mergeCell ref="J5:J6"/>
    <mergeCell ref="L5:L6"/>
    <mergeCell ref="N5:N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Bruto bilans u 000 dinara</vt:lpstr>
      <vt:lpstr>Zakljucni po prometu 2014 u din</vt:lpstr>
      <vt:lpstr>Zakljucni po prometu 2013 u din</vt:lpstr>
      <vt:lpstr>Bilans stanja</vt:lpstr>
      <vt:lpstr>Bilans uspeha</vt:lpstr>
      <vt:lpstr>Izvestaj o ostalom rezultatu</vt:lpstr>
      <vt:lpstr>Izvestaj o novcanim tokovima</vt:lpstr>
      <vt:lpstr>Izvestaj o promenama na kapital</vt:lpstr>
      <vt:lpstr>Sheet1</vt:lpstr>
      <vt:lpstr>'Bilans stanja'!Print_Area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Bojan</cp:lastModifiedBy>
  <cp:lastPrinted>2015-03-28T11:27:11Z</cp:lastPrinted>
  <dcterms:created xsi:type="dcterms:W3CDTF">2014-11-10T16:08:41Z</dcterms:created>
  <dcterms:modified xsi:type="dcterms:W3CDTF">2015-10-12T06:19:40Z</dcterms:modified>
</cp:coreProperties>
</file>