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60" yWindow="930" windowWidth="19335" windowHeight="7080"/>
  </bookViews>
  <sheets>
    <sheet name="Sheet1" sheetId="1" r:id="rId1"/>
    <sheet name="Sheet2" sheetId="2" r:id="rId2"/>
  </sheets>
  <definedNames>
    <definedName name="_xlnm.Print_Area" localSheetId="0">Sheet1!$A$1:$Q$31</definedName>
  </definedNames>
  <calcPr calcId="144525"/>
</workbook>
</file>

<file path=xl/calcChain.xml><?xml version="1.0" encoding="utf-8"?>
<calcChain xmlns="http://schemas.openxmlformats.org/spreadsheetml/2006/main">
  <c r="P4" i="1" l="1"/>
  <c r="P5" i="1"/>
  <c r="P6" i="1"/>
  <c r="P7" i="1"/>
  <c r="P8" i="1"/>
  <c r="P9" i="1"/>
  <c r="P10" i="1"/>
  <c r="P11" i="1"/>
  <c r="P12" i="1"/>
  <c r="P13" i="1"/>
  <c r="P14" i="1"/>
  <c r="P15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9" i="1"/>
  <c r="P41" i="1"/>
  <c r="P42" i="1"/>
  <c r="P43" i="1"/>
  <c r="P44" i="1"/>
  <c r="P45" i="1"/>
  <c r="P46" i="1"/>
  <c r="P47" i="1"/>
  <c r="P3" i="1"/>
  <c r="B48" i="1"/>
  <c r="M3" i="1"/>
  <c r="N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3" i="1"/>
  <c r="E9" i="1"/>
  <c r="E23" i="1"/>
  <c r="E4" i="1"/>
  <c r="E5" i="1"/>
  <c r="E6" i="1"/>
  <c r="E7" i="1"/>
  <c r="E8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3" i="1"/>
  <c r="I24" i="1" l="1"/>
  <c r="D48" i="1"/>
  <c r="I47" i="1"/>
  <c r="C47" i="1"/>
  <c r="M47" i="1" s="1"/>
  <c r="I46" i="1"/>
  <c r="C46" i="1"/>
  <c r="N46" i="1" s="1"/>
  <c r="I45" i="1"/>
  <c r="C45" i="1"/>
  <c r="N45" i="1" s="1"/>
  <c r="I44" i="1"/>
  <c r="C44" i="1"/>
  <c r="N44" i="1" s="1"/>
  <c r="I43" i="1"/>
  <c r="C43" i="1"/>
  <c r="N43" i="1" s="1"/>
  <c r="I42" i="1"/>
  <c r="C42" i="1"/>
  <c r="N42" i="1" s="1"/>
  <c r="I41" i="1"/>
  <c r="C41" i="1"/>
  <c r="N41" i="1" s="1"/>
  <c r="I40" i="1"/>
  <c r="C40" i="1"/>
  <c r="N40" i="1" s="1"/>
  <c r="I39" i="1"/>
  <c r="C39" i="1"/>
  <c r="M39" i="1" s="1"/>
  <c r="I38" i="1"/>
  <c r="C38" i="1"/>
  <c r="N38" i="1" s="1"/>
  <c r="I37" i="1"/>
  <c r="C37" i="1"/>
  <c r="N37" i="1" s="1"/>
  <c r="I36" i="1"/>
  <c r="C36" i="1"/>
  <c r="M36" i="1" s="1"/>
  <c r="I35" i="1"/>
  <c r="C35" i="1"/>
  <c r="M35" i="1" s="1"/>
  <c r="I34" i="1"/>
  <c r="M34" i="1"/>
  <c r="I33" i="1"/>
  <c r="N33" i="1"/>
  <c r="I32" i="1"/>
  <c r="M32" i="1"/>
  <c r="I31" i="1"/>
  <c r="M31" i="1"/>
  <c r="I30" i="1"/>
  <c r="N30" i="1"/>
  <c r="I29" i="1"/>
  <c r="N29" i="1"/>
  <c r="I28" i="1"/>
  <c r="M28" i="1"/>
  <c r="I27" i="1"/>
  <c r="I26" i="1"/>
  <c r="M26" i="1"/>
  <c r="I25" i="1"/>
  <c r="N25" i="1"/>
  <c r="M24" i="1"/>
  <c r="I23" i="1"/>
  <c r="I22" i="1"/>
  <c r="M22" i="1"/>
  <c r="I21" i="1"/>
  <c r="M21" i="1"/>
  <c r="I20" i="1"/>
  <c r="M20" i="1"/>
  <c r="I19" i="1"/>
  <c r="M19" i="1"/>
  <c r="I18" i="1"/>
  <c r="M18" i="1"/>
  <c r="I17" i="1"/>
  <c r="N17" i="1"/>
  <c r="I16" i="1"/>
  <c r="M16" i="1"/>
  <c r="I15" i="1"/>
  <c r="M15" i="1"/>
  <c r="I14" i="1"/>
  <c r="M14" i="1"/>
  <c r="I13" i="1"/>
  <c r="I12" i="1"/>
  <c r="M12" i="1"/>
  <c r="I11" i="1"/>
  <c r="N11" i="1"/>
  <c r="I10" i="1"/>
  <c r="M10" i="1"/>
  <c r="I9" i="1"/>
  <c r="I8" i="1"/>
  <c r="M8" i="1"/>
  <c r="I7" i="1"/>
  <c r="N7" i="1"/>
  <c r="I6" i="1"/>
  <c r="M6" i="1"/>
  <c r="I5" i="1"/>
  <c r="M5" i="1"/>
  <c r="I4" i="1"/>
  <c r="M4" i="1"/>
  <c r="I3" i="1"/>
  <c r="N16" i="1" l="1"/>
  <c r="O16" i="1" s="1"/>
  <c r="P16" i="1" s="1"/>
  <c r="N10" i="1"/>
  <c r="O10" i="1" s="1"/>
  <c r="N36" i="1"/>
  <c r="O36" i="1" s="1"/>
  <c r="N24" i="1"/>
  <c r="O24" i="1" s="1"/>
  <c r="N20" i="1"/>
  <c r="O20" i="1" s="1"/>
  <c r="E48" i="1"/>
  <c r="C48" i="1"/>
  <c r="L48" i="1"/>
  <c r="N39" i="1"/>
  <c r="O39" i="1" s="1"/>
  <c r="N47" i="1"/>
  <c r="O47" i="1" s="1"/>
  <c r="M38" i="1"/>
  <c r="O38" i="1" s="1"/>
  <c r="P38" i="1" s="1"/>
  <c r="M40" i="1"/>
  <c r="O40" i="1" s="1"/>
  <c r="P40" i="1" s="1"/>
  <c r="M42" i="1"/>
  <c r="O42" i="1" s="1"/>
  <c r="M44" i="1"/>
  <c r="M46" i="1"/>
  <c r="O46" i="1" s="1"/>
  <c r="N5" i="1"/>
  <c r="O5" i="1" s="1"/>
  <c r="N31" i="1"/>
  <c r="O31" i="1" s="1"/>
  <c r="M41" i="1"/>
  <c r="O41" i="1" s="1"/>
  <c r="M43" i="1"/>
  <c r="O43" i="1" s="1"/>
  <c r="M45" i="1"/>
  <c r="O45" i="1" s="1"/>
  <c r="N6" i="1"/>
  <c r="O6" i="1" s="1"/>
  <c r="N19" i="1"/>
  <c r="O19" i="1" s="1"/>
  <c r="N32" i="1"/>
  <c r="O32" i="1" s="1"/>
  <c r="N4" i="1"/>
  <c r="O4" i="1" s="1"/>
  <c r="N14" i="1"/>
  <c r="O14" i="1" s="1"/>
  <c r="N28" i="1"/>
  <c r="O28" i="1" s="1"/>
  <c r="N9" i="1"/>
  <c r="N23" i="1"/>
  <c r="M30" i="1"/>
  <c r="O30" i="1" s="1"/>
  <c r="N18" i="1"/>
  <c r="O18" i="1" s="1"/>
  <c r="N21" i="1"/>
  <c r="O21" i="1" s="1"/>
  <c r="M13" i="1"/>
  <c r="M27" i="1"/>
  <c r="N13" i="1"/>
  <c r="N27" i="1"/>
  <c r="N35" i="1"/>
  <c r="O35" i="1" s="1"/>
  <c r="M9" i="1"/>
  <c r="M23" i="1"/>
  <c r="N8" i="1"/>
  <c r="O8" i="1" s="1"/>
  <c r="N12" i="1"/>
  <c r="O12" i="1" s="1"/>
  <c r="N15" i="1"/>
  <c r="O15" i="1" s="1"/>
  <c r="N22" i="1"/>
  <c r="O22" i="1" s="1"/>
  <c r="N26" i="1"/>
  <c r="O26" i="1" s="1"/>
  <c r="N34" i="1"/>
  <c r="O34" i="1" s="1"/>
  <c r="M17" i="1"/>
  <c r="O17" i="1" s="1"/>
  <c r="M7" i="1"/>
  <c r="O7" i="1" s="1"/>
  <c r="M11" i="1"/>
  <c r="O11" i="1" s="1"/>
  <c r="M25" i="1"/>
  <c r="O25" i="1" s="1"/>
  <c r="M29" i="1"/>
  <c r="O29" i="1" s="1"/>
  <c r="M33" i="1"/>
  <c r="O33" i="1" s="1"/>
  <c r="M37" i="1"/>
  <c r="O37" i="1" s="1"/>
  <c r="P37" i="1" s="1"/>
  <c r="O44" i="1"/>
  <c r="Q37" i="1" l="1"/>
  <c r="Q34" i="1"/>
  <c r="Q35" i="1"/>
  <c r="Q44" i="1"/>
  <c r="Q33" i="1"/>
  <c r="Q32" i="1"/>
  <c r="Q45" i="1"/>
  <c r="Q41" i="1"/>
  <c r="Q40" i="1"/>
  <c r="Q39" i="1"/>
  <c r="Q36" i="1"/>
  <c r="Q43" i="1"/>
  <c r="Q46" i="1"/>
  <c r="Q42" i="1"/>
  <c r="Q38" i="1"/>
  <c r="Q47" i="1"/>
  <c r="Q31" i="1"/>
  <c r="Q30" i="1"/>
  <c r="Q29" i="1"/>
  <c r="Q28" i="1"/>
  <c r="Q26" i="1"/>
  <c r="Q25" i="1"/>
  <c r="Q17" i="1"/>
  <c r="Q24" i="1"/>
  <c r="Q22" i="1"/>
  <c r="Q21" i="1"/>
  <c r="Q20" i="1"/>
  <c r="Q19" i="1"/>
  <c r="Q18" i="1"/>
  <c r="Q16" i="1"/>
  <c r="Q15" i="1"/>
  <c r="Q14" i="1"/>
  <c r="Q12" i="1"/>
  <c r="Q11" i="1"/>
  <c r="Q10" i="1"/>
  <c r="Q8" i="1"/>
  <c r="Q7" i="1"/>
  <c r="Q4" i="1"/>
  <c r="Q5" i="1"/>
  <c r="Q6" i="1"/>
  <c r="N48" i="1"/>
  <c r="O3" i="1"/>
  <c r="M48" i="1"/>
  <c r="O27" i="1"/>
  <c r="O23" i="1"/>
  <c r="O13" i="1"/>
  <c r="O9" i="1"/>
  <c r="Q27" i="1" l="1"/>
  <c r="Q23" i="1"/>
  <c r="Q13" i="1"/>
  <c r="Q9" i="1"/>
  <c r="Q3" i="1"/>
  <c r="O48" i="1"/>
  <c r="Q48" i="1" l="1"/>
  <c r="P48" i="1"/>
</calcChain>
</file>

<file path=xl/sharedStrings.xml><?xml version="1.0" encoding="utf-8"?>
<sst xmlns="http://schemas.openxmlformats.org/spreadsheetml/2006/main" count="64" uniqueCount="64">
  <si>
    <t>Customer Name Number</t>
  </si>
  <si>
    <t>COGS</t>
  </si>
  <si>
    <t>DSO</t>
  </si>
  <si>
    <t>DPO</t>
  </si>
  <si>
    <t>DIO</t>
  </si>
  <si>
    <t>CCC</t>
  </si>
  <si>
    <t>VAT 
 on sales</t>
  </si>
  <si>
    <t>VAT on 
purchses</t>
  </si>
  <si>
    <t>Average 
recivables</t>
  </si>
  <si>
    <t>Average 
Payables</t>
  </si>
  <si>
    <t>Average 
inventories</t>
  </si>
  <si>
    <t>Working 
capital</t>
  </si>
  <si>
    <t>Selected</t>
  </si>
  <si>
    <t>Working 
capital EUR</t>
  </si>
  <si>
    <t>GM1/WC</t>
  </si>
  <si>
    <t>NWC Conrtol by Projects</t>
  </si>
  <si>
    <t>Customer 4</t>
  </si>
  <si>
    <t>Customer 5</t>
  </si>
  <si>
    <t>Customer 6</t>
  </si>
  <si>
    <t>Customer 7</t>
  </si>
  <si>
    <t>Customer 8</t>
  </si>
  <si>
    <t>Customer 9</t>
  </si>
  <si>
    <t>Customer 10</t>
  </si>
  <si>
    <t>Customer 11</t>
  </si>
  <si>
    <t>Customer 12</t>
  </si>
  <si>
    <t>Customer 13</t>
  </si>
  <si>
    <t>Customer 14</t>
  </si>
  <si>
    <t>Customer 15</t>
  </si>
  <si>
    <t>Customer 16</t>
  </si>
  <si>
    <t>Customer 17</t>
  </si>
  <si>
    <t>Customer 18</t>
  </si>
  <si>
    <t>Customer 19</t>
  </si>
  <si>
    <t>Customer 20</t>
  </si>
  <si>
    <t>Customer 21</t>
  </si>
  <si>
    <t>Customer 22</t>
  </si>
  <si>
    <t>Customer 23</t>
  </si>
  <si>
    <t>Customer 24</t>
  </si>
  <si>
    <t>Customer 25</t>
  </si>
  <si>
    <t>Customer 26</t>
  </si>
  <si>
    <t>Customer 27</t>
  </si>
  <si>
    <t>Customer 28</t>
  </si>
  <si>
    <t>Customer 29</t>
  </si>
  <si>
    <t>Customer 30</t>
  </si>
  <si>
    <t>Customer 31</t>
  </si>
  <si>
    <t>Customer 32</t>
  </si>
  <si>
    <t>Customer 33</t>
  </si>
  <si>
    <t>Customer 34</t>
  </si>
  <si>
    <t>Customer 35</t>
  </si>
  <si>
    <t>Customer 36</t>
  </si>
  <si>
    <t>Customer 37</t>
  </si>
  <si>
    <t>Customer 38</t>
  </si>
  <si>
    <t>Customer 39</t>
  </si>
  <si>
    <t>Customer 40</t>
  </si>
  <si>
    <t>Customer 41</t>
  </si>
  <si>
    <t>Customer 42</t>
  </si>
  <si>
    <t>Customer 43</t>
  </si>
  <si>
    <t>Customer 44</t>
  </si>
  <si>
    <t>Customer 45</t>
  </si>
  <si>
    <t>Customer 1</t>
  </si>
  <si>
    <t>Customer 2</t>
  </si>
  <si>
    <t>Customer 3</t>
  </si>
  <si>
    <t>Amount Sales 
 (EUR)</t>
  </si>
  <si>
    <t>Gross Margin 
(EUR)</t>
  </si>
  <si>
    <t>GM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</si>
</sst>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,##0;\-#,##0"/>
  </numFmts>
  <fonts count="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62"/>
      <scheme val="minor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9" fontId="2" fillId="2" borderId="0" xfId="1" applyFont="1" applyFill="1" applyAlignment="1">
      <alignment wrapText="1"/>
    </xf>
    <xf numFmtId="3" fontId="2" fillId="2" borderId="0" xfId="1" applyNumberFormat="1" applyFont="1" applyFill="1" applyAlignment="1">
      <alignment wrapText="1"/>
    </xf>
    <xf numFmtId="3" fontId="2" fillId="2" borderId="0" xfId="0" applyNumberFormat="1" applyFont="1" applyFill="1" applyAlignment="1">
      <alignment wrapText="1"/>
    </xf>
    <xf numFmtId="164" fontId="0" fillId="0" borderId="2" xfId="0" applyNumberFormat="1" applyFont="1" applyBorder="1"/>
    <xf numFmtId="10" fontId="0" fillId="0" borderId="1" xfId="0" applyNumberFormat="1" applyFont="1" applyBorder="1"/>
    <xf numFmtId="165" fontId="0" fillId="0" borderId="2" xfId="0" applyNumberFormat="1" applyFont="1" applyBorder="1"/>
    <xf numFmtId="9" fontId="0" fillId="0" borderId="2" xfId="1" applyFont="1" applyBorder="1"/>
    <xf numFmtId="3" fontId="0" fillId="0" borderId="2" xfId="1" applyNumberFormat="1" applyFont="1" applyBorder="1"/>
    <xf numFmtId="3" fontId="0" fillId="0" borderId="2" xfId="0" applyNumberFormat="1" applyFont="1" applyBorder="1"/>
    <xf numFmtId="164" fontId="0" fillId="0" borderId="3" xfId="0" applyNumberFormat="1" applyFont="1" applyBorder="1"/>
    <xf numFmtId="10" fontId="0" fillId="0" borderId="0" xfId="0" applyNumberFormat="1" applyFont="1"/>
    <xf numFmtId="165" fontId="0" fillId="0" borderId="3" xfId="0" applyNumberFormat="1" applyFont="1" applyBorder="1"/>
    <xf numFmtId="9" fontId="0" fillId="0" borderId="0" xfId="1" applyFont="1"/>
    <xf numFmtId="3" fontId="0" fillId="0" borderId="0" xfId="1" applyNumberFormat="1" applyFont="1"/>
    <xf numFmtId="3" fontId="0" fillId="0" borderId="0" xfId="0" applyNumberFormat="1"/>
    <xf numFmtId="165" fontId="0" fillId="3" borderId="2" xfId="0" applyNumberFormat="1" applyFont="1" applyFill="1" applyBorder="1"/>
    <xf numFmtId="0" fontId="0" fillId="0" borderId="1" xfId="0" applyFont="1" applyBorder="1"/>
    <xf numFmtId="165" fontId="0" fillId="0" borderId="1" xfId="0" applyNumberFormat="1" applyFont="1" applyBorder="1"/>
    <xf numFmtId="165" fontId="0" fillId="0" borderId="0" xfId="0" applyNumberFormat="1" applyFont="1"/>
    <xf numFmtId="0" fontId="3" fillId="0" borderId="0" xfId="0" applyFont="1"/>
    <xf numFmtId="0" fontId="0" fillId="0" borderId="0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247650</xdr:colOff>
      <xdr:row>0</xdr:row>
      <xdr:rowOff>219075</xdr:rowOff>
    </xdr:from>
    <xdr:to>
      <xdr:col>20</xdr:col>
      <xdr:colOff>276225</xdr:colOff>
      <xdr:row>11</xdr:row>
      <xdr:rowOff>19050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20675" y="219075"/>
          <a:ext cx="2752725" cy="205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showGridLines="0" tabSelected="1" workbookViewId="0">
      <selection activeCell="Q2" sqref="Q2"/>
    </sheetView>
  </sheetViews>
  <sheetFormatPr defaultRowHeight="12.75" x14ac:dyDescent="0.2"/>
  <cols>
    <col min="1" max="1" width="27.42578125" customWidth="1"/>
    <col min="2" max="2" width="11.7109375" customWidth="1"/>
    <col min="3" max="3" width="13.7109375" customWidth="1"/>
    <col min="4" max="4" width="12.85546875" bestFit="1" customWidth="1"/>
    <col min="5" max="5" width="7.85546875" bestFit="1" customWidth="1"/>
    <col min="6" max="6" width="7.140625" customWidth="1"/>
    <col min="7" max="9" width="6.140625" customWidth="1"/>
    <col min="10" max="10" width="8.5703125" style="15" bestFit="1" customWidth="1"/>
    <col min="11" max="11" width="8.85546875" style="15" customWidth="1"/>
    <col min="12" max="14" width="12.7109375" style="16" bestFit="1" customWidth="1"/>
    <col min="15" max="15" width="12.7109375" style="17" bestFit="1" customWidth="1"/>
    <col min="18" max="18" width="22.5703125" customWidth="1"/>
  </cols>
  <sheetData>
    <row r="1" spans="1:17" ht="18" x14ac:dyDescent="0.25">
      <c r="A1" s="22" t="s">
        <v>15</v>
      </c>
    </row>
    <row r="2" spans="1:17" ht="45" x14ac:dyDescent="0.25">
      <c r="A2" s="1" t="s">
        <v>0</v>
      </c>
      <c r="B2" s="2" t="s">
        <v>61</v>
      </c>
      <c r="C2" s="1" t="s">
        <v>1</v>
      </c>
      <c r="D2" s="2" t="s">
        <v>62</v>
      </c>
      <c r="E2" s="2" t="s">
        <v>63</v>
      </c>
      <c r="F2" s="1" t="s">
        <v>2</v>
      </c>
      <c r="G2" s="1" t="s">
        <v>3</v>
      </c>
      <c r="H2" s="1" t="s">
        <v>4</v>
      </c>
      <c r="I2" s="1" t="s">
        <v>5</v>
      </c>
      <c r="J2" s="3" t="s">
        <v>6</v>
      </c>
      <c r="K2" s="3" t="s">
        <v>7</v>
      </c>
      <c r="L2" s="4" t="s">
        <v>8</v>
      </c>
      <c r="M2" s="4" t="s">
        <v>9</v>
      </c>
      <c r="N2" s="4" t="s">
        <v>10</v>
      </c>
      <c r="O2" s="5" t="s">
        <v>11</v>
      </c>
      <c r="P2" s="5" t="s">
        <v>13</v>
      </c>
      <c r="Q2" s="5" t="s">
        <v>14</v>
      </c>
    </row>
    <row r="3" spans="1:17" x14ac:dyDescent="0.2">
      <c r="A3" s="19" t="s">
        <v>58</v>
      </c>
      <c r="B3" s="8">
        <v>98544023.099999994</v>
      </c>
      <c r="C3" s="20">
        <v>87470048</v>
      </c>
      <c r="D3" s="8">
        <v>11073975.100000001</v>
      </c>
      <c r="E3" s="7">
        <f>+D3/B3</f>
        <v>0.11237591841325993</v>
      </c>
      <c r="F3" s="8">
        <v>92</v>
      </c>
      <c r="G3" s="8">
        <v>70</v>
      </c>
      <c r="H3" s="8">
        <v>60</v>
      </c>
      <c r="I3" s="18">
        <f>+F3+H3-G3</f>
        <v>82</v>
      </c>
      <c r="J3" s="9">
        <v>0.2</v>
      </c>
      <c r="K3" s="9">
        <v>0.2</v>
      </c>
      <c r="L3" s="10">
        <f>+F3/360*B3*(1+J3)</f>
        <v>30220167.083999995</v>
      </c>
      <c r="M3" s="10">
        <f>+G3/360*C3*(1+K3)</f>
        <v>20409677.866666663</v>
      </c>
      <c r="N3" s="10">
        <f>+H3/360*C3</f>
        <v>14578341.333333332</v>
      </c>
      <c r="O3" s="11">
        <f>+L3+N3-M3</f>
        <v>24388830.550666664</v>
      </c>
      <c r="P3" s="11">
        <f>+O3/120</f>
        <v>203240.25458888887</v>
      </c>
      <c r="Q3" s="9">
        <f>+D3/O3</f>
        <v>0.45405929066563205</v>
      </c>
    </row>
    <row r="4" spans="1:17" x14ac:dyDescent="0.2">
      <c r="A4" s="23" t="s">
        <v>59</v>
      </c>
      <c r="B4" s="14">
        <v>65284955.000000007</v>
      </c>
      <c r="C4" s="21">
        <v>59299501.57</v>
      </c>
      <c r="D4" s="14">
        <v>5985453.4299999997</v>
      </c>
      <c r="E4" s="7">
        <f t="shared" ref="E4:E22" si="0">+D4/B4</f>
        <v>9.1681972209370424E-2</v>
      </c>
      <c r="F4" s="8">
        <v>75</v>
      </c>
      <c r="G4" s="8">
        <v>90</v>
      </c>
      <c r="H4" s="8">
        <v>60</v>
      </c>
      <c r="I4" s="18">
        <f>+F4+H4-G4</f>
        <v>45</v>
      </c>
      <c r="J4" s="9">
        <v>0.2</v>
      </c>
      <c r="K4" s="9">
        <v>0.2</v>
      </c>
      <c r="L4" s="10">
        <f t="shared" ref="L4:L47" si="1">+F4/360*B4*(1+J4)</f>
        <v>16321238.75</v>
      </c>
      <c r="M4" s="10">
        <f>+G4/360*C4*(1+K4)</f>
        <v>17789850.471000001</v>
      </c>
      <c r="N4" s="10">
        <f t="shared" ref="N4:N47" si="2">+H4/360*C4</f>
        <v>9883250.2616666667</v>
      </c>
      <c r="O4" s="11">
        <f t="shared" ref="O4:O47" si="3">+L4+N4-M4</f>
        <v>8414638.5406666659</v>
      </c>
      <c r="P4" s="11">
        <f t="shared" ref="P4:P48" si="4">+O4/120</f>
        <v>70121.987838888876</v>
      </c>
      <c r="Q4" s="9">
        <f t="shared" ref="Q4:Q48" si="5">+D4/O4</f>
        <v>0.7113143839837226</v>
      </c>
    </row>
    <row r="5" spans="1:17" x14ac:dyDescent="0.2">
      <c r="A5" s="19" t="s">
        <v>60</v>
      </c>
      <c r="B5" s="8">
        <v>21326526.379999999</v>
      </c>
      <c r="C5" s="20">
        <v>18981577.609999999</v>
      </c>
      <c r="D5" s="8">
        <v>2344948.7699999996</v>
      </c>
      <c r="E5" s="7">
        <f t="shared" si="0"/>
        <v>0.10995455744724986</v>
      </c>
      <c r="F5" s="14">
        <v>65</v>
      </c>
      <c r="G5" s="14">
        <v>45</v>
      </c>
      <c r="H5" s="14">
        <v>25</v>
      </c>
      <c r="I5" s="18">
        <f t="shared" ref="I5:I47" si="6">+F5+H5-G5</f>
        <v>45</v>
      </c>
      <c r="J5" s="9">
        <v>0.2</v>
      </c>
      <c r="K5" s="9">
        <v>0.2</v>
      </c>
      <c r="L5" s="10">
        <f t="shared" si="1"/>
        <v>4620747.3823333327</v>
      </c>
      <c r="M5" s="10">
        <f t="shared" ref="M5:M47" si="7">+G5/360*C5*(1+K5)</f>
        <v>2847236.6414999999</v>
      </c>
      <c r="N5" s="10">
        <f t="shared" si="2"/>
        <v>1318165.1118055556</v>
      </c>
      <c r="O5" s="11">
        <f t="shared" si="3"/>
        <v>3091675.8526388882</v>
      </c>
      <c r="P5" s="11">
        <f t="shared" si="4"/>
        <v>25763.9654386574</v>
      </c>
      <c r="Q5" s="9">
        <f t="shared" si="5"/>
        <v>0.75847174211309298</v>
      </c>
    </row>
    <row r="6" spans="1:17" x14ac:dyDescent="0.2">
      <c r="A6" s="23" t="s">
        <v>16</v>
      </c>
      <c r="B6" s="14">
        <v>14901169</v>
      </c>
      <c r="C6" s="21">
        <v>13872451.83</v>
      </c>
      <c r="D6" s="14">
        <v>1028717.1700000002</v>
      </c>
      <c r="E6" s="7">
        <f t="shared" si="0"/>
        <v>6.9036004490654404E-2</v>
      </c>
      <c r="F6" s="8">
        <v>65</v>
      </c>
      <c r="G6" s="8">
        <v>45</v>
      </c>
      <c r="H6" s="8">
        <v>28</v>
      </c>
      <c r="I6" s="18">
        <f t="shared" si="6"/>
        <v>48</v>
      </c>
      <c r="J6" s="9">
        <v>0.2</v>
      </c>
      <c r="K6" s="9">
        <v>0.2</v>
      </c>
      <c r="L6" s="10">
        <f t="shared" si="1"/>
        <v>3228586.6166666662</v>
      </c>
      <c r="M6" s="10">
        <f t="shared" si="7"/>
        <v>2080867.7744999998</v>
      </c>
      <c r="N6" s="10">
        <f t="shared" si="2"/>
        <v>1078968.4756666666</v>
      </c>
      <c r="O6" s="11">
        <f t="shared" si="3"/>
        <v>2226687.3178333328</v>
      </c>
      <c r="P6" s="11">
        <f t="shared" si="4"/>
        <v>18555.727648611108</v>
      </c>
      <c r="Q6" s="9">
        <f t="shared" si="5"/>
        <v>0.46199444428550857</v>
      </c>
    </row>
    <row r="7" spans="1:17" x14ac:dyDescent="0.2">
      <c r="A7" s="19" t="s">
        <v>17</v>
      </c>
      <c r="B7" s="8">
        <v>14287900.799999999</v>
      </c>
      <c r="C7" s="20">
        <v>11882352.430000002</v>
      </c>
      <c r="D7" s="8">
        <v>2405548.3699999996</v>
      </c>
      <c r="E7" s="7">
        <f t="shared" si="0"/>
        <v>0.16836261699129376</v>
      </c>
      <c r="F7" s="8">
        <v>60</v>
      </c>
      <c r="G7" s="8">
        <v>50</v>
      </c>
      <c r="H7" s="8">
        <v>50</v>
      </c>
      <c r="I7" s="18">
        <f t="shared" si="6"/>
        <v>60</v>
      </c>
      <c r="J7" s="9">
        <v>0.2</v>
      </c>
      <c r="K7" s="9">
        <v>0.2</v>
      </c>
      <c r="L7" s="10">
        <f t="shared" si="1"/>
        <v>2857580.1599999997</v>
      </c>
      <c r="M7" s="10">
        <f t="shared" si="7"/>
        <v>1980392.0716666668</v>
      </c>
      <c r="N7" s="10">
        <f t="shared" si="2"/>
        <v>1650326.7263888891</v>
      </c>
      <c r="O7" s="11">
        <f t="shared" si="3"/>
        <v>2527514.8147222218</v>
      </c>
      <c r="P7" s="11">
        <f t="shared" si="4"/>
        <v>21062.623456018515</v>
      </c>
      <c r="Q7" s="9">
        <f t="shared" si="5"/>
        <v>0.95174451836571072</v>
      </c>
    </row>
    <row r="8" spans="1:17" x14ac:dyDescent="0.2">
      <c r="A8" s="23" t="s">
        <v>18</v>
      </c>
      <c r="B8" s="14">
        <v>8858075</v>
      </c>
      <c r="C8" s="21">
        <v>8229818.290000001</v>
      </c>
      <c r="D8" s="14">
        <v>628256.71</v>
      </c>
      <c r="E8" s="7">
        <f t="shared" si="0"/>
        <v>7.0924744936117612E-2</v>
      </c>
      <c r="F8" s="8">
        <v>105</v>
      </c>
      <c r="G8" s="8">
        <v>45</v>
      </c>
      <c r="H8" s="8">
        <v>28</v>
      </c>
      <c r="I8" s="18">
        <f t="shared" si="6"/>
        <v>88</v>
      </c>
      <c r="J8" s="9">
        <v>0.2</v>
      </c>
      <c r="K8" s="9">
        <v>0.2</v>
      </c>
      <c r="L8" s="10">
        <f t="shared" si="1"/>
        <v>3100326.25</v>
      </c>
      <c r="M8" s="10">
        <f t="shared" si="7"/>
        <v>1234472.7435000001</v>
      </c>
      <c r="N8" s="10">
        <f t="shared" si="2"/>
        <v>640096.97811111121</v>
      </c>
      <c r="O8" s="11">
        <f t="shared" si="3"/>
        <v>2505950.4846111108</v>
      </c>
      <c r="P8" s="11">
        <f t="shared" si="4"/>
        <v>20882.920705092591</v>
      </c>
      <c r="Q8" s="9">
        <f t="shared" si="5"/>
        <v>0.25070595522859934</v>
      </c>
    </row>
    <row r="9" spans="1:17" x14ac:dyDescent="0.2">
      <c r="A9" s="19" t="s">
        <v>19</v>
      </c>
      <c r="B9" s="8">
        <v>7188453</v>
      </c>
      <c r="C9" s="20">
        <v>6491368</v>
      </c>
      <c r="D9" s="8">
        <v>697085</v>
      </c>
      <c r="E9" s="7">
        <f>+D9/B9</f>
        <v>9.6972881369607619E-2</v>
      </c>
      <c r="F9" s="8">
        <v>95</v>
      </c>
      <c r="G9" s="8">
        <v>50</v>
      </c>
      <c r="H9" s="8">
        <v>20</v>
      </c>
      <c r="I9" s="18">
        <f t="shared" si="6"/>
        <v>65</v>
      </c>
      <c r="J9" s="9">
        <v>0.2</v>
      </c>
      <c r="K9" s="9">
        <v>0.2</v>
      </c>
      <c r="L9" s="10">
        <f t="shared" si="1"/>
        <v>2276343.4499999997</v>
      </c>
      <c r="M9" s="10">
        <f t="shared" si="7"/>
        <v>1081894.6666666665</v>
      </c>
      <c r="N9" s="10">
        <f t="shared" si="2"/>
        <v>360631.55555555556</v>
      </c>
      <c r="O9" s="11">
        <f t="shared" si="3"/>
        <v>1555080.3388888887</v>
      </c>
      <c r="P9" s="11">
        <f t="shared" si="4"/>
        <v>12959.002824074072</v>
      </c>
      <c r="Q9" s="9">
        <f t="shared" si="5"/>
        <v>0.44826301417846365</v>
      </c>
    </row>
    <row r="10" spans="1:17" x14ac:dyDescent="0.2">
      <c r="A10" s="23" t="s">
        <v>20</v>
      </c>
      <c r="B10" s="14">
        <v>6701596.0999999996</v>
      </c>
      <c r="C10" s="21">
        <v>5666016.3399999999</v>
      </c>
      <c r="D10" s="14">
        <v>1035579.76</v>
      </c>
      <c r="E10" s="7">
        <f t="shared" si="0"/>
        <v>0.15452733118308937</v>
      </c>
      <c r="F10" s="8">
        <v>140</v>
      </c>
      <c r="G10" s="8">
        <v>51</v>
      </c>
      <c r="H10" s="8">
        <v>7</v>
      </c>
      <c r="I10" s="18">
        <f t="shared" si="6"/>
        <v>96</v>
      </c>
      <c r="J10" s="9">
        <v>0.2</v>
      </c>
      <c r="K10" s="9">
        <v>0.2</v>
      </c>
      <c r="L10" s="10">
        <f t="shared" si="1"/>
        <v>3127411.5133333332</v>
      </c>
      <c r="M10" s="10">
        <f t="shared" si="7"/>
        <v>963222.77779999992</v>
      </c>
      <c r="N10" s="10">
        <f t="shared" si="2"/>
        <v>110172.53994444445</v>
      </c>
      <c r="O10" s="11">
        <f t="shared" si="3"/>
        <v>2274361.2754777777</v>
      </c>
      <c r="P10" s="11">
        <f t="shared" si="4"/>
        <v>18953.010628981479</v>
      </c>
      <c r="Q10" s="9">
        <f t="shared" si="5"/>
        <v>0.45532773142316829</v>
      </c>
    </row>
    <row r="11" spans="1:17" x14ac:dyDescent="0.2">
      <c r="A11" s="19" t="s">
        <v>21</v>
      </c>
      <c r="B11" s="8">
        <v>6625029.6299999999</v>
      </c>
      <c r="C11" s="20">
        <v>6021043.3599999994</v>
      </c>
      <c r="D11" s="8">
        <v>603986.2699999999</v>
      </c>
      <c r="E11" s="7">
        <f t="shared" si="0"/>
        <v>9.1167331126336404E-2</v>
      </c>
      <c r="F11" s="8">
        <v>90</v>
      </c>
      <c r="G11" s="8">
        <v>61</v>
      </c>
      <c r="H11" s="8">
        <v>28</v>
      </c>
      <c r="I11" s="18">
        <f t="shared" si="6"/>
        <v>57</v>
      </c>
      <c r="J11" s="9">
        <v>0.2</v>
      </c>
      <c r="K11" s="9">
        <v>0.2</v>
      </c>
      <c r="L11" s="10">
        <f t="shared" si="1"/>
        <v>1987508.889</v>
      </c>
      <c r="M11" s="10">
        <f t="shared" si="7"/>
        <v>1224278.8165333332</v>
      </c>
      <c r="N11" s="10">
        <f t="shared" si="2"/>
        <v>468303.37244444439</v>
      </c>
      <c r="O11" s="11">
        <f t="shared" si="3"/>
        <v>1231533.4449111111</v>
      </c>
      <c r="P11" s="11">
        <f t="shared" si="4"/>
        <v>10262.778707592593</v>
      </c>
      <c r="Q11" s="9">
        <f t="shared" si="5"/>
        <v>0.49043432193885245</v>
      </c>
    </row>
    <row r="12" spans="1:17" x14ac:dyDescent="0.2">
      <c r="A12" s="23" t="s">
        <v>22</v>
      </c>
      <c r="B12" s="14">
        <v>6427309.9399999995</v>
      </c>
      <c r="C12" s="21">
        <v>5296421.3500000006</v>
      </c>
      <c r="D12" s="14">
        <v>1130888.5899999999</v>
      </c>
      <c r="E12" s="7">
        <f t="shared" si="0"/>
        <v>0.17595052993507887</v>
      </c>
      <c r="F12" s="8">
        <v>65</v>
      </c>
      <c r="G12" s="8">
        <v>50</v>
      </c>
      <c r="H12" s="8">
        <v>60</v>
      </c>
      <c r="I12" s="18">
        <f t="shared" si="6"/>
        <v>75</v>
      </c>
      <c r="J12" s="9">
        <v>0.2</v>
      </c>
      <c r="K12" s="9">
        <v>0.2</v>
      </c>
      <c r="L12" s="10">
        <f t="shared" si="1"/>
        <v>1392583.820333333</v>
      </c>
      <c r="M12" s="10">
        <f t="shared" si="7"/>
        <v>882736.89166666672</v>
      </c>
      <c r="N12" s="10">
        <f t="shared" si="2"/>
        <v>882736.89166666672</v>
      </c>
      <c r="O12" s="11">
        <f t="shared" si="3"/>
        <v>1392583.8203333332</v>
      </c>
      <c r="P12" s="11">
        <f t="shared" si="4"/>
        <v>11604.865169444443</v>
      </c>
      <c r="Q12" s="9">
        <f t="shared" si="5"/>
        <v>0.81207936893113319</v>
      </c>
    </row>
    <row r="13" spans="1:17" x14ac:dyDescent="0.2">
      <c r="A13" s="19" t="s">
        <v>23</v>
      </c>
      <c r="B13" s="8">
        <v>6029743.5</v>
      </c>
      <c r="C13" s="20">
        <v>5316121.22</v>
      </c>
      <c r="D13" s="8">
        <v>713622.27999999991</v>
      </c>
      <c r="E13" s="7">
        <f t="shared" si="0"/>
        <v>0.11835035437245381</v>
      </c>
      <c r="F13" s="8">
        <v>75</v>
      </c>
      <c r="G13" s="8">
        <v>51</v>
      </c>
      <c r="H13" s="8">
        <v>21</v>
      </c>
      <c r="I13" s="18">
        <f t="shared" si="6"/>
        <v>45</v>
      </c>
      <c r="J13" s="9">
        <v>0.2</v>
      </c>
      <c r="K13" s="9">
        <v>0.2</v>
      </c>
      <c r="L13" s="10">
        <f t="shared" si="1"/>
        <v>1507435.875</v>
      </c>
      <c r="M13" s="10">
        <f t="shared" si="7"/>
        <v>903740.60739999986</v>
      </c>
      <c r="N13" s="10">
        <f t="shared" si="2"/>
        <v>310107.07116666663</v>
      </c>
      <c r="O13" s="11">
        <f t="shared" si="3"/>
        <v>913802.33876666683</v>
      </c>
      <c r="P13" s="11">
        <f t="shared" si="4"/>
        <v>7615.0194897222236</v>
      </c>
      <c r="Q13" s="9">
        <f t="shared" si="5"/>
        <v>0.7809372440030693</v>
      </c>
    </row>
    <row r="14" spans="1:17" x14ac:dyDescent="0.2">
      <c r="A14" s="23" t="s">
        <v>24</v>
      </c>
      <c r="B14" s="14">
        <v>5953159.25</v>
      </c>
      <c r="C14" s="21">
        <v>5511397.3499999996</v>
      </c>
      <c r="D14" s="14">
        <v>441761.9</v>
      </c>
      <c r="E14" s="7">
        <f t="shared" si="0"/>
        <v>7.4206296429916607E-2</v>
      </c>
      <c r="F14" s="8">
        <v>75</v>
      </c>
      <c r="G14" s="8">
        <v>54</v>
      </c>
      <c r="H14" s="8">
        <v>30</v>
      </c>
      <c r="I14" s="18">
        <f t="shared" si="6"/>
        <v>51</v>
      </c>
      <c r="J14" s="9">
        <v>0.2</v>
      </c>
      <c r="K14" s="9">
        <v>0.2</v>
      </c>
      <c r="L14" s="10">
        <f t="shared" si="1"/>
        <v>1488289.8125</v>
      </c>
      <c r="M14" s="10">
        <f t="shared" si="7"/>
        <v>992051.52299999981</v>
      </c>
      <c r="N14" s="10">
        <f t="shared" si="2"/>
        <v>459283.11249999993</v>
      </c>
      <c r="O14" s="11">
        <f t="shared" si="3"/>
        <v>955521.402</v>
      </c>
      <c r="P14" s="11">
        <f t="shared" si="4"/>
        <v>7962.6783500000001</v>
      </c>
      <c r="Q14" s="9">
        <f t="shared" si="5"/>
        <v>0.46232548959693531</v>
      </c>
    </row>
    <row r="15" spans="1:17" x14ac:dyDescent="0.2">
      <c r="A15" s="19" t="s">
        <v>25</v>
      </c>
      <c r="B15" s="8">
        <v>5495170.4000000004</v>
      </c>
      <c r="C15" s="20">
        <v>5122018.59</v>
      </c>
      <c r="D15" s="8">
        <v>373151.80999999994</v>
      </c>
      <c r="E15" s="7">
        <f t="shared" si="0"/>
        <v>6.7905411995959203E-2</v>
      </c>
      <c r="F15" s="8">
        <v>60</v>
      </c>
      <c r="G15" s="8">
        <v>45</v>
      </c>
      <c r="H15" s="8">
        <v>25</v>
      </c>
      <c r="I15" s="18">
        <f t="shared" si="6"/>
        <v>40</v>
      </c>
      <c r="J15" s="9">
        <v>0.2</v>
      </c>
      <c r="K15" s="9">
        <v>0.2</v>
      </c>
      <c r="L15" s="10">
        <f t="shared" si="1"/>
        <v>1099034.08</v>
      </c>
      <c r="M15" s="10">
        <f t="shared" si="7"/>
        <v>768302.78849999991</v>
      </c>
      <c r="N15" s="10">
        <f t="shared" si="2"/>
        <v>355695.73541666666</v>
      </c>
      <c r="O15" s="11">
        <f t="shared" si="3"/>
        <v>686427.02691666677</v>
      </c>
      <c r="P15" s="11">
        <f t="shared" si="4"/>
        <v>5720.2252243055564</v>
      </c>
      <c r="Q15" s="9">
        <f t="shared" si="5"/>
        <v>0.54361468206772856</v>
      </c>
    </row>
    <row r="16" spans="1:17" x14ac:dyDescent="0.2">
      <c r="A16" s="23" t="s">
        <v>26</v>
      </c>
      <c r="B16" s="14">
        <v>5113900</v>
      </c>
      <c r="C16" s="21">
        <v>4736070.72</v>
      </c>
      <c r="D16" s="14">
        <v>377829.28</v>
      </c>
      <c r="E16" s="7">
        <f t="shared" si="0"/>
        <v>7.3882805686462397E-2</v>
      </c>
      <c r="F16" s="8">
        <v>90</v>
      </c>
      <c r="G16" s="8">
        <v>58</v>
      </c>
      <c r="H16" s="8">
        <v>30</v>
      </c>
      <c r="I16" s="18">
        <f t="shared" si="6"/>
        <v>62</v>
      </c>
      <c r="J16" s="9">
        <v>0.2</v>
      </c>
      <c r="K16" s="9">
        <v>0.2</v>
      </c>
      <c r="L16" s="10">
        <f t="shared" si="1"/>
        <v>1534170</v>
      </c>
      <c r="M16" s="10">
        <f t="shared" si="7"/>
        <v>915640.33920000005</v>
      </c>
      <c r="N16" s="10">
        <f t="shared" si="2"/>
        <v>394672.55999999994</v>
      </c>
      <c r="O16" s="11">
        <f t="shared" si="3"/>
        <v>1013202.2208</v>
      </c>
      <c r="P16" s="11">
        <f t="shared" si="4"/>
        <v>8443.3518399999994</v>
      </c>
      <c r="Q16" s="9">
        <f t="shared" si="5"/>
        <v>0.37290609144310316</v>
      </c>
    </row>
    <row r="17" spans="1:17" x14ac:dyDescent="0.2">
      <c r="A17" s="19" t="s">
        <v>27</v>
      </c>
      <c r="B17" s="8">
        <v>4926305.5</v>
      </c>
      <c r="C17" s="20">
        <v>4218354.5999999996</v>
      </c>
      <c r="D17" s="8">
        <v>707950.9</v>
      </c>
      <c r="E17" s="7">
        <f t="shared" si="0"/>
        <v>0.14370828199753344</v>
      </c>
      <c r="F17" s="8">
        <v>139</v>
      </c>
      <c r="G17" s="8">
        <v>52</v>
      </c>
      <c r="H17" s="8">
        <v>15</v>
      </c>
      <c r="I17" s="18">
        <f t="shared" si="6"/>
        <v>102</v>
      </c>
      <c r="J17" s="9">
        <v>0.2</v>
      </c>
      <c r="K17" s="9">
        <v>0.2</v>
      </c>
      <c r="L17" s="10">
        <f t="shared" si="1"/>
        <v>2282521.5483333333</v>
      </c>
      <c r="M17" s="10">
        <f t="shared" si="7"/>
        <v>731181.46399999992</v>
      </c>
      <c r="N17" s="10">
        <f t="shared" si="2"/>
        <v>175764.77499999997</v>
      </c>
      <c r="O17" s="11">
        <f t="shared" si="3"/>
        <v>1727104.8593333333</v>
      </c>
      <c r="P17" s="11">
        <f t="shared" si="4"/>
        <v>14392.540494444444</v>
      </c>
      <c r="Q17" s="9">
        <f t="shared" si="5"/>
        <v>0.40990614795286417</v>
      </c>
    </row>
    <row r="18" spans="1:17" x14ac:dyDescent="0.2">
      <c r="A18" s="23" t="s">
        <v>28</v>
      </c>
      <c r="B18" s="14">
        <v>4838872.5</v>
      </c>
      <c r="C18" s="21">
        <v>4422866.3800000008</v>
      </c>
      <c r="D18" s="14">
        <v>416006.12</v>
      </c>
      <c r="E18" s="7">
        <f t="shared" si="0"/>
        <v>8.5971705185453842E-2</v>
      </c>
      <c r="F18" s="8">
        <v>60</v>
      </c>
      <c r="G18" s="8">
        <v>51</v>
      </c>
      <c r="H18" s="8">
        <v>15</v>
      </c>
      <c r="I18" s="18">
        <f t="shared" si="6"/>
        <v>24</v>
      </c>
      <c r="J18" s="9">
        <v>0.2</v>
      </c>
      <c r="K18" s="9">
        <v>0.2</v>
      </c>
      <c r="L18" s="10">
        <f t="shared" si="1"/>
        <v>967774.5</v>
      </c>
      <c r="M18" s="10">
        <f t="shared" si="7"/>
        <v>751887.28460000013</v>
      </c>
      <c r="N18" s="10">
        <f t="shared" si="2"/>
        <v>184286.09916666668</v>
      </c>
      <c r="O18" s="11">
        <f t="shared" si="3"/>
        <v>400173.31456666649</v>
      </c>
      <c r="P18" s="11">
        <f t="shared" si="4"/>
        <v>3334.7776213888874</v>
      </c>
      <c r="Q18" s="9">
        <f t="shared" si="5"/>
        <v>1.0395648706622986</v>
      </c>
    </row>
    <row r="19" spans="1:17" x14ac:dyDescent="0.2">
      <c r="A19" s="19" t="s">
        <v>29</v>
      </c>
      <c r="B19" s="8">
        <v>4705600</v>
      </c>
      <c r="C19" s="20">
        <v>4574033.0600000005</v>
      </c>
      <c r="D19" s="8">
        <v>131566.93999999997</v>
      </c>
      <c r="E19" s="7">
        <f t="shared" si="0"/>
        <v>2.7959652329139741E-2</v>
      </c>
      <c r="F19" s="8">
        <v>85</v>
      </c>
      <c r="G19" s="8">
        <v>48</v>
      </c>
      <c r="H19" s="8">
        <v>25</v>
      </c>
      <c r="I19" s="18">
        <f t="shared" si="6"/>
        <v>62</v>
      </c>
      <c r="J19" s="9">
        <v>0.2</v>
      </c>
      <c r="K19" s="9">
        <v>0.2</v>
      </c>
      <c r="L19" s="10">
        <f t="shared" si="1"/>
        <v>1333253.3333333333</v>
      </c>
      <c r="M19" s="10">
        <f t="shared" si="7"/>
        <v>731845.28960000002</v>
      </c>
      <c r="N19" s="10">
        <f t="shared" si="2"/>
        <v>317641.18472222227</v>
      </c>
      <c r="O19" s="11">
        <f t="shared" si="3"/>
        <v>919049.22845555539</v>
      </c>
      <c r="P19" s="11">
        <f t="shared" si="4"/>
        <v>7658.7435704629615</v>
      </c>
      <c r="Q19" s="9">
        <f t="shared" si="5"/>
        <v>0.14315548713434612</v>
      </c>
    </row>
    <row r="20" spans="1:17" x14ac:dyDescent="0.2">
      <c r="A20" s="23" t="s">
        <v>30</v>
      </c>
      <c r="B20" s="14">
        <v>4213080</v>
      </c>
      <c r="C20" s="21">
        <v>3816975.45</v>
      </c>
      <c r="D20" s="14">
        <v>396104.55</v>
      </c>
      <c r="E20" s="7">
        <f t="shared" si="0"/>
        <v>9.4017808823948279E-2</v>
      </c>
      <c r="F20" s="8">
        <v>75</v>
      </c>
      <c r="G20" s="8">
        <v>65</v>
      </c>
      <c r="H20" s="8">
        <v>2</v>
      </c>
      <c r="I20" s="18">
        <f t="shared" si="6"/>
        <v>12</v>
      </c>
      <c r="J20" s="9">
        <v>0.2</v>
      </c>
      <c r="K20" s="9">
        <v>0.2</v>
      </c>
      <c r="L20" s="10">
        <f t="shared" si="1"/>
        <v>1053270</v>
      </c>
      <c r="M20" s="10">
        <f t="shared" si="7"/>
        <v>827011.34750000003</v>
      </c>
      <c r="N20" s="10">
        <f t="shared" si="2"/>
        <v>21205.41916666667</v>
      </c>
      <c r="O20" s="11">
        <f t="shared" si="3"/>
        <v>247464.07166666666</v>
      </c>
      <c r="P20" s="11">
        <f t="shared" si="4"/>
        <v>2062.2005972222223</v>
      </c>
      <c r="Q20" s="9">
        <f t="shared" si="5"/>
        <v>1.6006547832670901</v>
      </c>
    </row>
    <row r="21" spans="1:17" x14ac:dyDescent="0.2">
      <c r="A21" s="19" t="s">
        <v>31</v>
      </c>
      <c r="B21" s="8">
        <v>4200061.25</v>
      </c>
      <c r="C21" s="20">
        <v>3623748.71</v>
      </c>
      <c r="D21" s="8">
        <v>576312.53999999992</v>
      </c>
      <c r="E21" s="7">
        <f t="shared" si="0"/>
        <v>0.13721527037254513</v>
      </c>
      <c r="F21" s="8">
        <v>75</v>
      </c>
      <c r="G21" s="8">
        <v>58</v>
      </c>
      <c r="H21" s="8">
        <v>19</v>
      </c>
      <c r="I21" s="18">
        <f t="shared" si="6"/>
        <v>36</v>
      </c>
      <c r="J21" s="9">
        <v>0.2</v>
      </c>
      <c r="K21" s="9">
        <v>0.2</v>
      </c>
      <c r="L21" s="10">
        <f t="shared" si="1"/>
        <v>1050015.3125</v>
      </c>
      <c r="M21" s="10">
        <f t="shared" si="7"/>
        <v>700591.41726666666</v>
      </c>
      <c r="N21" s="10">
        <f t="shared" si="2"/>
        <v>191253.40413888887</v>
      </c>
      <c r="O21" s="11">
        <f t="shared" si="3"/>
        <v>540677.29937222227</v>
      </c>
      <c r="P21" s="11">
        <f t="shared" si="4"/>
        <v>4505.6441614351852</v>
      </c>
      <c r="Q21" s="9">
        <f t="shared" si="5"/>
        <v>1.065908520052818</v>
      </c>
    </row>
    <row r="22" spans="1:17" x14ac:dyDescent="0.2">
      <c r="A22" s="23" t="s">
        <v>32</v>
      </c>
      <c r="B22" s="14">
        <v>4032695.84</v>
      </c>
      <c r="C22" s="21">
        <v>3666799.6599999997</v>
      </c>
      <c r="D22" s="14">
        <v>365896.18</v>
      </c>
      <c r="E22" s="7">
        <f t="shared" si="0"/>
        <v>9.0732401975547952E-2</v>
      </c>
      <c r="F22" s="8">
        <v>90</v>
      </c>
      <c r="G22" s="8">
        <v>95</v>
      </c>
      <c r="H22" s="8">
        <v>75</v>
      </c>
      <c r="I22" s="18">
        <f t="shared" si="6"/>
        <v>70</v>
      </c>
      <c r="J22" s="9">
        <v>0.2</v>
      </c>
      <c r="K22" s="9">
        <v>0.2</v>
      </c>
      <c r="L22" s="10">
        <f t="shared" si="1"/>
        <v>1209808.7519999999</v>
      </c>
      <c r="M22" s="10">
        <f t="shared" si="7"/>
        <v>1161153.2256666664</v>
      </c>
      <c r="N22" s="10">
        <f t="shared" si="2"/>
        <v>763916.59583333333</v>
      </c>
      <c r="O22" s="11">
        <f t="shared" si="3"/>
        <v>812572.12216666667</v>
      </c>
      <c r="P22" s="11">
        <f t="shared" si="4"/>
        <v>6771.4343513888889</v>
      </c>
      <c r="Q22" s="9">
        <f t="shared" si="5"/>
        <v>0.45029378933695563</v>
      </c>
    </row>
    <row r="23" spans="1:17" x14ac:dyDescent="0.2">
      <c r="A23" s="19" t="s">
        <v>33</v>
      </c>
      <c r="B23" s="8">
        <v>3917087</v>
      </c>
      <c r="C23" s="20">
        <v>3464917.4</v>
      </c>
      <c r="D23" s="8">
        <v>452169.6</v>
      </c>
      <c r="E23" s="7">
        <f>+D23/B23</f>
        <v>0.11543516904270953</v>
      </c>
      <c r="F23" s="8">
        <v>100</v>
      </c>
      <c r="G23" s="8">
        <v>60</v>
      </c>
      <c r="H23" s="8">
        <v>15</v>
      </c>
      <c r="I23" s="18">
        <f t="shared" si="6"/>
        <v>55</v>
      </c>
      <c r="J23" s="9">
        <v>0.2</v>
      </c>
      <c r="K23" s="9">
        <v>0.2</v>
      </c>
      <c r="L23" s="10">
        <f t="shared" si="1"/>
        <v>1305695.6666666667</v>
      </c>
      <c r="M23" s="10">
        <f t="shared" si="7"/>
        <v>692983.47999999986</v>
      </c>
      <c r="N23" s="10">
        <f t="shared" si="2"/>
        <v>144371.55833333332</v>
      </c>
      <c r="O23" s="11">
        <f t="shared" si="3"/>
        <v>757083.74500000023</v>
      </c>
      <c r="P23" s="11">
        <f t="shared" si="4"/>
        <v>6309.0312083333356</v>
      </c>
      <c r="Q23" s="9">
        <f t="shared" si="5"/>
        <v>0.59725176109810663</v>
      </c>
    </row>
    <row r="24" spans="1:17" x14ac:dyDescent="0.2">
      <c r="A24" s="23" t="s">
        <v>34</v>
      </c>
      <c r="B24" s="14">
        <v>3605755.48</v>
      </c>
      <c r="C24" s="21">
        <v>3232070.4200000004</v>
      </c>
      <c r="D24" s="14">
        <v>373685.06</v>
      </c>
      <c r="E24" s="7">
        <v>0.12880237501154193</v>
      </c>
      <c r="F24" s="8">
        <v>80</v>
      </c>
      <c r="G24" s="8">
        <v>45</v>
      </c>
      <c r="H24" s="8">
        <v>25</v>
      </c>
      <c r="I24" s="18">
        <f t="shared" si="6"/>
        <v>60</v>
      </c>
      <c r="J24" s="9">
        <v>0.2</v>
      </c>
      <c r="K24" s="9">
        <v>0.2</v>
      </c>
      <c r="L24" s="10">
        <f t="shared" si="1"/>
        <v>961534.79466666665</v>
      </c>
      <c r="M24" s="10">
        <f t="shared" si="7"/>
        <v>484810.56300000002</v>
      </c>
      <c r="N24" s="10">
        <f t="shared" si="2"/>
        <v>224449.33472222227</v>
      </c>
      <c r="O24" s="11">
        <f t="shared" si="3"/>
        <v>701173.56638888875</v>
      </c>
      <c r="P24" s="11">
        <f t="shared" si="4"/>
        <v>5843.1130532407396</v>
      </c>
      <c r="Q24" s="9">
        <f t="shared" si="5"/>
        <v>0.53294230974010326</v>
      </c>
    </row>
    <row r="25" spans="1:17" x14ac:dyDescent="0.2">
      <c r="A25" s="19" t="s">
        <v>35</v>
      </c>
      <c r="B25" s="8">
        <v>3589170.1999999997</v>
      </c>
      <c r="C25" s="20">
        <v>3396543.37</v>
      </c>
      <c r="D25" s="8">
        <v>192626.83000000002</v>
      </c>
      <c r="E25" s="13">
        <v>0.24447346794546571</v>
      </c>
      <c r="F25" s="8">
        <v>85</v>
      </c>
      <c r="G25" s="8">
        <v>65</v>
      </c>
      <c r="H25" s="8">
        <v>20</v>
      </c>
      <c r="I25" s="18">
        <f t="shared" si="6"/>
        <v>40</v>
      </c>
      <c r="J25" s="9">
        <v>0.2</v>
      </c>
      <c r="K25" s="9">
        <v>0.2</v>
      </c>
      <c r="L25" s="10">
        <f t="shared" si="1"/>
        <v>1016931.5566666665</v>
      </c>
      <c r="M25" s="10">
        <f t="shared" si="7"/>
        <v>735917.73016666656</v>
      </c>
      <c r="N25" s="10">
        <f t="shared" si="2"/>
        <v>188696.85388888887</v>
      </c>
      <c r="O25" s="11">
        <f t="shared" si="3"/>
        <v>469710.68038888893</v>
      </c>
      <c r="P25" s="11">
        <f t="shared" si="4"/>
        <v>3914.2556699074075</v>
      </c>
      <c r="Q25" s="9">
        <f t="shared" si="5"/>
        <v>0.41009676390691802</v>
      </c>
    </row>
    <row r="26" spans="1:17" x14ac:dyDescent="0.2">
      <c r="A26" s="23" t="s">
        <v>36</v>
      </c>
      <c r="B26" s="14">
        <v>3530299.5199999996</v>
      </c>
      <c r="C26" s="21">
        <v>3367317.55</v>
      </c>
      <c r="D26" s="14">
        <v>162981.97</v>
      </c>
      <c r="E26" s="7">
        <v>0.12306289319295396</v>
      </c>
      <c r="F26" s="8">
        <v>65</v>
      </c>
      <c r="G26" s="8">
        <v>48</v>
      </c>
      <c r="H26" s="8">
        <v>20</v>
      </c>
      <c r="I26" s="18">
        <f t="shared" si="6"/>
        <v>37</v>
      </c>
      <c r="J26" s="9">
        <v>0.2</v>
      </c>
      <c r="K26" s="9">
        <v>0.2</v>
      </c>
      <c r="L26" s="10">
        <f t="shared" si="1"/>
        <v>764898.22933333309</v>
      </c>
      <c r="M26" s="10">
        <f t="shared" si="7"/>
        <v>538770.80799999996</v>
      </c>
      <c r="N26" s="10">
        <f t="shared" si="2"/>
        <v>187073.1972222222</v>
      </c>
      <c r="O26" s="11">
        <f t="shared" si="3"/>
        <v>413200.61855555535</v>
      </c>
      <c r="P26" s="11">
        <f t="shared" si="4"/>
        <v>3443.3384879629612</v>
      </c>
      <c r="Q26" s="9">
        <f t="shared" si="5"/>
        <v>0.39443786548467341</v>
      </c>
    </row>
    <row r="27" spans="1:17" x14ac:dyDescent="0.2">
      <c r="A27" s="19" t="s">
        <v>37</v>
      </c>
      <c r="B27" s="8">
        <v>3417250</v>
      </c>
      <c r="C27" s="20">
        <v>2948497.8899999997</v>
      </c>
      <c r="D27" s="8">
        <v>468752.11</v>
      </c>
      <c r="E27" s="13">
        <v>0.26865719167258767</v>
      </c>
      <c r="F27" s="8">
        <v>90</v>
      </c>
      <c r="G27" s="8">
        <v>45</v>
      </c>
      <c r="H27" s="8">
        <v>15</v>
      </c>
      <c r="I27" s="18">
        <f t="shared" si="6"/>
        <v>60</v>
      </c>
      <c r="J27" s="9">
        <v>0.2</v>
      </c>
      <c r="K27" s="9">
        <v>0.2</v>
      </c>
      <c r="L27" s="10">
        <f t="shared" si="1"/>
        <v>1025175</v>
      </c>
      <c r="M27" s="10">
        <f t="shared" si="7"/>
        <v>442274.68349999993</v>
      </c>
      <c r="N27" s="10">
        <f t="shared" si="2"/>
        <v>122854.07874999999</v>
      </c>
      <c r="O27" s="11">
        <f t="shared" si="3"/>
        <v>705754.39524999994</v>
      </c>
      <c r="P27" s="11">
        <f t="shared" si="4"/>
        <v>5881.2866270833329</v>
      </c>
      <c r="Q27" s="9">
        <f t="shared" si="5"/>
        <v>0.6641858883981212</v>
      </c>
    </row>
    <row r="28" spans="1:17" x14ac:dyDescent="0.2">
      <c r="A28" s="23" t="s">
        <v>38</v>
      </c>
      <c r="B28" s="14">
        <v>3386041.8</v>
      </c>
      <c r="C28" s="21">
        <v>2803130.82</v>
      </c>
      <c r="D28" s="14">
        <v>582910.98</v>
      </c>
      <c r="E28" s="7">
        <v>0.12565518358076103</v>
      </c>
      <c r="F28" s="8">
        <v>120</v>
      </c>
      <c r="G28" s="8">
        <v>42</v>
      </c>
      <c r="H28" s="8">
        <v>20</v>
      </c>
      <c r="I28" s="18">
        <f t="shared" si="6"/>
        <v>98</v>
      </c>
      <c r="J28" s="9">
        <v>0.2</v>
      </c>
      <c r="K28" s="9">
        <v>0.2</v>
      </c>
      <c r="L28" s="10">
        <f t="shared" si="1"/>
        <v>1354416.7199999997</v>
      </c>
      <c r="M28" s="10">
        <f t="shared" si="7"/>
        <v>392438.31479999999</v>
      </c>
      <c r="N28" s="10">
        <f t="shared" si="2"/>
        <v>155729.49</v>
      </c>
      <c r="O28" s="11">
        <f t="shared" si="3"/>
        <v>1117707.8951999997</v>
      </c>
      <c r="P28" s="11">
        <f t="shared" si="4"/>
        <v>9314.2324599999974</v>
      </c>
      <c r="Q28" s="9">
        <f t="shared" si="5"/>
        <v>0.52152354161880143</v>
      </c>
    </row>
    <row r="29" spans="1:17" x14ac:dyDescent="0.2">
      <c r="A29" s="19" t="s">
        <v>39</v>
      </c>
      <c r="B29" s="8">
        <v>3137500</v>
      </c>
      <c r="C29" s="20">
        <v>2783913</v>
      </c>
      <c r="D29" s="8">
        <v>353587</v>
      </c>
      <c r="E29" s="13">
        <v>0.1472559791672986</v>
      </c>
      <c r="F29" s="8">
        <v>66</v>
      </c>
      <c r="G29" s="8">
        <v>48</v>
      </c>
      <c r="H29" s="8">
        <v>19</v>
      </c>
      <c r="I29" s="18">
        <f t="shared" si="6"/>
        <v>37</v>
      </c>
      <c r="J29" s="9">
        <v>0.2</v>
      </c>
      <c r="K29" s="9">
        <v>0.2</v>
      </c>
      <c r="L29" s="10">
        <f t="shared" si="1"/>
        <v>690249.99999999988</v>
      </c>
      <c r="M29" s="10">
        <f t="shared" si="7"/>
        <v>445426.08</v>
      </c>
      <c r="N29" s="10">
        <f t="shared" si="2"/>
        <v>146928.74166666667</v>
      </c>
      <c r="O29" s="11">
        <f t="shared" si="3"/>
        <v>391752.66166666656</v>
      </c>
      <c r="P29" s="11">
        <f t="shared" si="4"/>
        <v>3264.6055138888883</v>
      </c>
      <c r="Q29" s="9">
        <f t="shared" si="5"/>
        <v>0.90257714777406961</v>
      </c>
    </row>
    <row r="30" spans="1:17" x14ac:dyDescent="0.2">
      <c r="A30" s="23" t="s">
        <v>40</v>
      </c>
      <c r="B30" s="14">
        <v>2930762.5</v>
      </c>
      <c r="C30" s="21">
        <v>2746721.6799999997</v>
      </c>
      <c r="D30" s="14">
        <v>184040.82</v>
      </c>
      <c r="E30" s="7">
        <v>8.3441790978331598E-2</v>
      </c>
      <c r="F30" s="8">
        <v>60</v>
      </c>
      <c r="G30" s="8">
        <v>42</v>
      </c>
      <c r="H30" s="8">
        <v>20</v>
      </c>
      <c r="I30" s="18">
        <f t="shared" si="6"/>
        <v>38</v>
      </c>
      <c r="J30" s="9">
        <v>0.2</v>
      </c>
      <c r="K30" s="9">
        <v>0.2</v>
      </c>
      <c r="L30" s="10">
        <f t="shared" si="1"/>
        <v>586152.49999999988</v>
      </c>
      <c r="M30" s="10">
        <f t="shared" si="7"/>
        <v>384541.03519999993</v>
      </c>
      <c r="N30" s="10">
        <f t="shared" si="2"/>
        <v>152595.64888888886</v>
      </c>
      <c r="O30" s="11">
        <f t="shared" si="3"/>
        <v>354207.11368888884</v>
      </c>
      <c r="P30" s="11">
        <f t="shared" si="4"/>
        <v>2951.7259474074071</v>
      </c>
      <c r="Q30" s="9">
        <f t="shared" si="5"/>
        <v>0.51958532984644912</v>
      </c>
    </row>
    <row r="31" spans="1:17" x14ac:dyDescent="0.2">
      <c r="A31" s="19" t="s">
        <v>41</v>
      </c>
      <c r="B31" s="8">
        <v>2896390</v>
      </c>
      <c r="C31" s="20">
        <v>2481404.8600000003</v>
      </c>
      <c r="D31" s="8">
        <v>414985.14</v>
      </c>
      <c r="E31" s="13">
        <v>0.4083189132892695</v>
      </c>
      <c r="F31" s="8">
        <v>105</v>
      </c>
      <c r="G31" s="8">
        <v>45</v>
      </c>
      <c r="H31" s="8">
        <v>25</v>
      </c>
      <c r="I31" s="18">
        <f t="shared" si="6"/>
        <v>85</v>
      </c>
      <c r="J31" s="9">
        <v>0.2</v>
      </c>
      <c r="K31" s="9">
        <v>0.2</v>
      </c>
      <c r="L31" s="10">
        <f t="shared" si="1"/>
        <v>1013736.5</v>
      </c>
      <c r="M31" s="10">
        <f t="shared" si="7"/>
        <v>372210.72900000005</v>
      </c>
      <c r="N31" s="10">
        <f t="shared" si="2"/>
        <v>172319.78194444446</v>
      </c>
      <c r="O31" s="11">
        <f t="shared" si="3"/>
        <v>813845.55294444435</v>
      </c>
      <c r="P31" s="11">
        <f t="shared" si="4"/>
        <v>6782.046274537036</v>
      </c>
      <c r="Q31" s="9">
        <f t="shared" si="5"/>
        <v>0.5099065031425295</v>
      </c>
    </row>
    <row r="32" spans="1:17" x14ac:dyDescent="0.2">
      <c r="A32" s="23" t="s">
        <v>42</v>
      </c>
      <c r="B32" s="14">
        <v>2877728.81</v>
      </c>
      <c r="C32" s="21">
        <v>0</v>
      </c>
      <c r="D32" s="14">
        <v>73972.203399999999</v>
      </c>
      <c r="E32" s="7">
        <v>0.14274667241955272</v>
      </c>
      <c r="F32" s="8">
        <v>138</v>
      </c>
      <c r="G32" s="8">
        <v>68</v>
      </c>
      <c r="H32" s="8">
        <v>5</v>
      </c>
      <c r="I32" s="18">
        <f t="shared" si="6"/>
        <v>75</v>
      </c>
      <c r="J32" s="9">
        <v>0.2</v>
      </c>
      <c r="K32" s="9">
        <v>0.2</v>
      </c>
      <c r="L32" s="10">
        <f t="shared" si="1"/>
        <v>1323755.2526</v>
      </c>
      <c r="M32" s="10">
        <f t="shared" si="7"/>
        <v>0</v>
      </c>
      <c r="N32" s="10">
        <f t="shared" si="2"/>
        <v>0</v>
      </c>
      <c r="O32" s="11">
        <f t="shared" si="3"/>
        <v>1323755.2526</v>
      </c>
      <c r="P32" s="11">
        <f t="shared" si="4"/>
        <v>11031.293771666667</v>
      </c>
      <c r="Q32" s="9">
        <f t="shared" si="5"/>
        <v>5.5880574037164732E-2</v>
      </c>
    </row>
    <row r="33" spans="1:17" x14ac:dyDescent="0.2">
      <c r="A33" s="19" t="s">
        <v>43</v>
      </c>
      <c r="B33" s="8">
        <v>2872136.8</v>
      </c>
      <c r="C33" s="20">
        <v>2508438.98</v>
      </c>
      <c r="D33" s="8">
        <v>363697.82</v>
      </c>
      <c r="E33" s="13">
        <v>0.27586259414098485</v>
      </c>
      <c r="F33" s="8">
        <v>121</v>
      </c>
      <c r="G33" s="8">
        <v>110</v>
      </c>
      <c r="H33" s="8">
        <v>10</v>
      </c>
      <c r="I33" s="18">
        <f t="shared" si="6"/>
        <v>21</v>
      </c>
      <c r="J33" s="9">
        <v>0.2</v>
      </c>
      <c r="K33" s="9">
        <v>0.2</v>
      </c>
      <c r="L33" s="10">
        <f t="shared" si="1"/>
        <v>1158428.5093333332</v>
      </c>
      <c r="M33" s="10">
        <f t="shared" si="7"/>
        <v>919760.95933333342</v>
      </c>
      <c r="N33" s="10">
        <f t="shared" si="2"/>
        <v>69678.860555555555</v>
      </c>
      <c r="O33" s="11">
        <f t="shared" si="3"/>
        <v>308346.41055555525</v>
      </c>
      <c r="P33" s="11">
        <f t="shared" si="4"/>
        <v>2569.5534212962939</v>
      </c>
      <c r="Q33" s="9">
        <f t="shared" si="5"/>
        <v>1.179510471176612</v>
      </c>
    </row>
    <row r="34" spans="1:17" x14ac:dyDescent="0.2">
      <c r="A34" s="23" t="s">
        <v>44</v>
      </c>
      <c r="B34" s="14">
        <v>2545163.5999999996</v>
      </c>
      <c r="C34" s="21">
        <v>2308791.5699999998</v>
      </c>
      <c r="D34" s="14">
        <v>236372.03000000003</v>
      </c>
      <c r="E34" s="7">
        <v>0.11311429773140143</v>
      </c>
      <c r="F34" s="8">
        <v>78</v>
      </c>
      <c r="G34" s="8">
        <v>68</v>
      </c>
      <c r="H34" s="8">
        <v>15</v>
      </c>
      <c r="I34" s="18">
        <f t="shared" si="6"/>
        <v>25</v>
      </c>
      <c r="J34" s="9">
        <v>0.2</v>
      </c>
      <c r="K34" s="9">
        <v>0.2</v>
      </c>
      <c r="L34" s="10">
        <f t="shared" si="1"/>
        <v>661742.53599999996</v>
      </c>
      <c r="M34" s="10">
        <f t="shared" si="7"/>
        <v>523326.08919999993</v>
      </c>
      <c r="N34" s="10">
        <f t="shared" si="2"/>
        <v>96199.648749999993</v>
      </c>
      <c r="O34" s="11">
        <f t="shared" si="3"/>
        <v>234616.09555000009</v>
      </c>
      <c r="P34" s="11">
        <f t="shared" si="4"/>
        <v>1955.134129583334</v>
      </c>
      <c r="Q34" s="9">
        <f t="shared" si="5"/>
        <v>1.0074842880915036</v>
      </c>
    </row>
    <row r="35" spans="1:17" x14ac:dyDescent="0.2">
      <c r="A35" s="19" t="s">
        <v>45</v>
      </c>
      <c r="B35" s="14">
        <v>31338.639999999996</v>
      </c>
      <c r="C35" s="8">
        <f t="shared" ref="C35:C47" si="8">+B35-D35</f>
        <v>26755.129999999997</v>
      </c>
      <c r="D35" s="14">
        <v>4583.51</v>
      </c>
      <c r="E35" s="13">
        <v>0.14625746362956404</v>
      </c>
      <c r="F35" s="8">
        <v>95</v>
      </c>
      <c r="G35" s="8">
        <v>60</v>
      </c>
      <c r="H35" s="8">
        <v>15</v>
      </c>
      <c r="I35" s="18">
        <f t="shared" si="6"/>
        <v>50</v>
      </c>
      <c r="J35" s="9">
        <v>0.2</v>
      </c>
      <c r="K35" s="9">
        <v>0.2</v>
      </c>
      <c r="L35" s="10">
        <f t="shared" si="1"/>
        <v>9923.902666666665</v>
      </c>
      <c r="M35" s="10">
        <f t="shared" si="7"/>
        <v>5351.0259999999989</v>
      </c>
      <c r="N35" s="10">
        <f t="shared" si="2"/>
        <v>1114.7970833333331</v>
      </c>
      <c r="O35" s="11">
        <f t="shared" si="3"/>
        <v>5687.673749999999</v>
      </c>
      <c r="P35" s="11">
        <f t="shared" si="4"/>
        <v>47.397281249999992</v>
      </c>
      <c r="Q35" s="9">
        <f t="shared" si="5"/>
        <v>0.8058672493301855</v>
      </c>
    </row>
    <row r="36" spans="1:17" x14ac:dyDescent="0.2">
      <c r="A36" s="23" t="s">
        <v>46</v>
      </c>
      <c r="B36" s="8">
        <v>35760.49</v>
      </c>
      <c r="C36" s="8">
        <f t="shared" si="8"/>
        <v>31301.71</v>
      </c>
      <c r="D36" s="8">
        <v>4458.78</v>
      </c>
      <c r="E36" s="7">
        <v>0.12468453312580448</v>
      </c>
      <c r="F36" s="8">
        <v>90</v>
      </c>
      <c r="G36" s="8">
        <v>70</v>
      </c>
      <c r="H36" s="8">
        <v>15</v>
      </c>
      <c r="I36" s="18">
        <f t="shared" si="6"/>
        <v>35</v>
      </c>
      <c r="J36" s="9">
        <v>0.2</v>
      </c>
      <c r="K36" s="9">
        <v>0.2</v>
      </c>
      <c r="L36" s="10">
        <f t="shared" si="1"/>
        <v>10728.146999999999</v>
      </c>
      <c r="M36" s="10">
        <f t="shared" si="7"/>
        <v>7303.7323333333325</v>
      </c>
      <c r="N36" s="10">
        <f t="shared" si="2"/>
        <v>1304.2379166666665</v>
      </c>
      <c r="O36" s="11">
        <f t="shared" si="3"/>
        <v>4728.6525833333335</v>
      </c>
      <c r="P36" s="11">
        <f t="shared" si="4"/>
        <v>39.405438194444443</v>
      </c>
      <c r="Q36" s="9">
        <f t="shared" si="5"/>
        <v>0.94292822773985763</v>
      </c>
    </row>
    <row r="37" spans="1:17" x14ac:dyDescent="0.2">
      <c r="A37" s="19" t="s">
        <v>47</v>
      </c>
      <c r="B37" s="14">
        <v>14606.720000000001</v>
      </c>
      <c r="C37" s="8">
        <f t="shared" si="8"/>
        <v>10269.790000000001</v>
      </c>
      <c r="D37" s="14">
        <v>4336.93</v>
      </c>
      <c r="E37" s="13">
        <v>0.29691333851816148</v>
      </c>
      <c r="F37" s="8">
        <v>78</v>
      </c>
      <c r="G37" s="8">
        <v>60</v>
      </c>
      <c r="H37" s="8">
        <v>45</v>
      </c>
      <c r="I37" s="18">
        <f t="shared" si="6"/>
        <v>63</v>
      </c>
      <c r="J37" s="9">
        <v>0.2</v>
      </c>
      <c r="K37" s="9">
        <v>0.2</v>
      </c>
      <c r="L37" s="10">
        <f t="shared" si="1"/>
        <v>3797.7472000000002</v>
      </c>
      <c r="M37" s="10">
        <f t="shared" si="7"/>
        <v>2053.9580000000001</v>
      </c>
      <c r="N37" s="10">
        <f t="shared" si="2"/>
        <v>1283.7237500000001</v>
      </c>
      <c r="O37" s="11">
        <f t="shared" si="3"/>
        <v>3027.5129500000007</v>
      </c>
      <c r="P37" s="11">
        <f t="shared" si="4"/>
        <v>25.229274583333339</v>
      </c>
      <c r="Q37" s="9">
        <f t="shared" si="5"/>
        <v>1.4325058460939033</v>
      </c>
    </row>
    <row r="38" spans="1:17" x14ac:dyDescent="0.2">
      <c r="A38" s="23" t="s">
        <v>48</v>
      </c>
      <c r="B38" s="8">
        <v>56037.03</v>
      </c>
      <c r="C38" s="8">
        <f t="shared" si="8"/>
        <v>51984.42</v>
      </c>
      <c r="D38" s="8">
        <v>4052.61</v>
      </c>
      <c r="E38" s="7">
        <v>7.2320213972796213E-2</v>
      </c>
      <c r="F38" s="8">
        <v>60</v>
      </c>
      <c r="G38" s="8">
        <v>60</v>
      </c>
      <c r="H38" s="8">
        <v>40</v>
      </c>
      <c r="I38" s="18">
        <f t="shared" si="6"/>
        <v>40</v>
      </c>
      <c r="J38" s="9">
        <v>0.2</v>
      </c>
      <c r="K38" s="9">
        <v>0.2</v>
      </c>
      <c r="L38" s="10">
        <f t="shared" si="1"/>
        <v>11207.405999999999</v>
      </c>
      <c r="M38" s="10">
        <f t="shared" si="7"/>
        <v>10396.884</v>
      </c>
      <c r="N38" s="10">
        <f t="shared" si="2"/>
        <v>5776.0466666666662</v>
      </c>
      <c r="O38" s="11">
        <f t="shared" si="3"/>
        <v>6586.5686666666643</v>
      </c>
      <c r="P38" s="11">
        <f t="shared" si="4"/>
        <v>54.888072222222199</v>
      </c>
      <c r="Q38" s="9">
        <f t="shared" si="5"/>
        <v>0.61528395209928755</v>
      </c>
    </row>
    <row r="39" spans="1:17" x14ac:dyDescent="0.2">
      <c r="A39" s="19" t="s">
        <v>49</v>
      </c>
      <c r="B39" s="14">
        <v>50105.73</v>
      </c>
      <c r="C39" s="8">
        <f t="shared" si="8"/>
        <v>46114.5</v>
      </c>
      <c r="D39" s="14">
        <v>3991.2299999999996</v>
      </c>
      <c r="E39" s="13">
        <v>7.9656159085996742E-2</v>
      </c>
      <c r="F39" s="8">
        <v>102</v>
      </c>
      <c r="G39" s="8">
        <v>85</v>
      </c>
      <c r="H39" s="8">
        <v>15</v>
      </c>
      <c r="I39" s="18">
        <f t="shared" si="6"/>
        <v>32</v>
      </c>
      <c r="J39" s="9">
        <v>0.2</v>
      </c>
      <c r="K39" s="9">
        <v>0.2</v>
      </c>
      <c r="L39" s="10">
        <f t="shared" si="1"/>
        <v>17035.948199999999</v>
      </c>
      <c r="M39" s="10">
        <f t="shared" si="7"/>
        <v>13065.775</v>
      </c>
      <c r="N39" s="10">
        <f t="shared" si="2"/>
        <v>1921.4375</v>
      </c>
      <c r="O39" s="11">
        <f t="shared" si="3"/>
        <v>5891.6106999999993</v>
      </c>
      <c r="P39" s="11">
        <f t="shared" si="4"/>
        <v>49.096755833333326</v>
      </c>
      <c r="Q39" s="9">
        <f t="shared" si="5"/>
        <v>0.67744292744936463</v>
      </c>
    </row>
    <row r="40" spans="1:17" x14ac:dyDescent="0.2">
      <c r="A40" s="23" t="s">
        <v>50</v>
      </c>
      <c r="B40" s="8">
        <v>11679.810000000001</v>
      </c>
      <c r="C40" s="8">
        <f t="shared" si="8"/>
        <v>7844.1500000000015</v>
      </c>
      <c r="D40" s="8">
        <v>3835.66</v>
      </c>
      <c r="E40" s="7">
        <v>0.32840089008297219</v>
      </c>
      <c r="F40" s="8">
        <v>78</v>
      </c>
      <c r="G40" s="8">
        <v>60</v>
      </c>
      <c r="H40" s="8">
        <v>20</v>
      </c>
      <c r="I40" s="18">
        <f t="shared" si="6"/>
        <v>38</v>
      </c>
      <c r="J40" s="9">
        <v>0.2</v>
      </c>
      <c r="K40" s="9">
        <v>0.2</v>
      </c>
      <c r="L40" s="10">
        <f t="shared" si="1"/>
        <v>3036.7506000000008</v>
      </c>
      <c r="M40" s="10">
        <f t="shared" si="7"/>
        <v>1568.8300000000002</v>
      </c>
      <c r="N40" s="10">
        <f t="shared" si="2"/>
        <v>435.78611111111115</v>
      </c>
      <c r="O40" s="11">
        <f t="shared" si="3"/>
        <v>1903.7067111111116</v>
      </c>
      <c r="P40" s="11">
        <f t="shared" si="4"/>
        <v>15.864222592592597</v>
      </c>
      <c r="Q40" s="9">
        <f t="shared" si="5"/>
        <v>2.0148376730579947</v>
      </c>
    </row>
    <row r="41" spans="1:17" x14ac:dyDescent="0.2">
      <c r="A41" s="19" t="s">
        <v>51</v>
      </c>
      <c r="B41" s="14">
        <v>33071.24</v>
      </c>
      <c r="C41" s="8">
        <f t="shared" si="8"/>
        <v>29669.399999999998</v>
      </c>
      <c r="D41" s="14">
        <v>3401.84</v>
      </c>
      <c r="E41" s="13">
        <v>0.10286399905174406</v>
      </c>
      <c r="F41" s="8">
        <v>180</v>
      </c>
      <c r="G41" s="8">
        <v>100</v>
      </c>
      <c r="H41" s="8">
        <v>15</v>
      </c>
      <c r="I41" s="18">
        <f t="shared" si="6"/>
        <v>95</v>
      </c>
      <c r="J41" s="9">
        <v>0.2</v>
      </c>
      <c r="K41" s="9">
        <v>0.2</v>
      </c>
      <c r="L41" s="10">
        <f t="shared" si="1"/>
        <v>19842.743999999999</v>
      </c>
      <c r="M41" s="10">
        <f t="shared" si="7"/>
        <v>9889.7999999999993</v>
      </c>
      <c r="N41" s="10">
        <f t="shared" si="2"/>
        <v>1236.2249999999999</v>
      </c>
      <c r="O41" s="11">
        <f t="shared" si="3"/>
        <v>11189.168999999998</v>
      </c>
      <c r="P41" s="11">
        <f t="shared" si="4"/>
        <v>93.24307499999999</v>
      </c>
      <c r="Q41" s="9">
        <f t="shared" si="5"/>
        <v>0.30402972731933897</v>
      </c>
    </row>
    <row r="42" spans="1:17" x14ac:dyDescent="0.2">
      <c r="A42" s="23" t="s">
        <v>52</v>
      </c>
      <c r="B42" s="8">
        <v>39464.780000000006</v>
      </c>
      <c r="C42" s="8">
        <f t="shared" si="8"/>
        <v>36145.220000000008</v>
      </c>
      <c r="D42" s="8">
        <v>3319.5600000000009</v>
      </c>
      <c r="E42" s="7">
        <v>8.4114493986790259E-2</v>
      </c>
      <c r="F42" s="8">
        <v>125</v>
      </c>
      <c r="G42" s="8">
        <v>85</v>
      </c>
      <c r="H42" s="8">
        <v>15</v>
      </c>
      <c r="I42" s="18">
        <f t="shared" si="6"/>
        <v>55</v>
      </c>
      <c r="J42" s="9">
        <v>0.2</v>
      </c>
      <c r="K42" s="9">
        <v>0.2</v>
      </c>
      <c r="L42" s="10">
        <f t="shared" si="1"/>
        <v>16443.658333333336</v>
      </c>
      <c r="M42" s="10">
        <f t="shared" si="7"/>
        <v>10241.145666666667</v>
      </c>
      <c r="N42" s="10">
        <f t="shared" si="2"/>
        <v>1506.0508333333337</v>
      </c>
      <c r="O42" s="11">
        <f t="shared" si="3"/>
        <v>7708.5635000000038</v>
      </c>
      <c r="P42" s="11">
        <f t="shared" si="4"/>
        <v>64.238029166666692</v>
      </c>
      <c r="Q42" s="9">
        <f t="shared" si="5"/>
        <v>0.43063276316008803</v>
      </c>
    </row>
    <row r="43" spans="1:17" x14ac:dyDescent="0.2">
      <c r="A43" s="19" t="s">
        <v>53</v>
      </c>
      <c r="B43" s="14">
        <v>26557.110000000004</v>
      </c>
      <c r="C43" s="8">
        <f t="shared" si="8"/>
        <v>23292.970000000005</v>
      </c>
      <c r="D43" s="14">
        <v>3264.14</v>
      </c>
      <c r="E43" s="13">
        <v>0.12291021123909941</v>
      </c>
      <c r="F43" s="8">
        <v>121</v>
      </c>
      <c r="G43" s="8">
        <v>85</v>
      </c>
      <c r="H43" s="8">
        <v>15</v>
      </c>
      <c r="I43" s="18">
        <f t="shared" si="6"/>
        <v>51</v>
      </c>
      <c r="J43" s="9">
        <v>0.2</v>
      </c>
      <c r="K43" s="9">
        <v>0.2</v>
      </c>
      <c r="L43" s="10">
        <f t="shared" si="1"/>
        <v>10711.367700000003</v>
      </c>
      <c r="M43" s="10">
        <f t="shared" si="7"/>
        <v>6599.6748333333335</v>
      </c>
      <c r="N43" s="10">
        <f t="shared" si="2"/>
        <v>970.54041666666683</v>
      </c>
      <c r="O43" s="11">
        <f t="shared" si="3"/>
        <v>5082.2332833333357</v>
      </c>
      <c r="P43" s="11">
        <f t="shared" si="4"/>
        <v>42.351944027777797</v>
      </c>
      <c r="Q43" s="9">
        <f t="shared" si="5"/>
        <v>0.64226488986729779</v>
      </c>
    </row>
    <row r="44" spans="1:17" x14ac:dyDescent="0.2">
      <c r="A44" s="23" t="s">
        <v>54</v>
      </c>
      <c r="B44" s="8">
        <v>25263.46</v>
      </c>
      <c r="C44" s="8">
        <f t="shared" si="8"/>
        <v>22010.059999999998</v>
      </c>
      <c r="D44" s="8">
        <v>3253.3999999999996</v>
      </c>
      <c r="E44" s="7">
        <v>0.12877887668593296</v>
      </c>
      <c r="F44" s="8">
        <v>121</v>
      </c>
      <c r="G44" s="8">
        <v>85</v>
      </c>
      <c r="H44" s="8">
        <v>15</v>
      </c>
      <c r="I44" s="18">
        <f t="shared" si="6"/>
        <v>51</v>
      </c>
      <c r="J44" s="9">
        <v>0.2</v>
      </c>
      <c r="K44" s="9">
        <v>0.2</v>
      </c>
      <c r="L44" s="10">
        <f t="shared" si="1"/>
        <v>10189.595533333335</v>
      </c>
      <c r="M44" s="10">
        <f t="shared" si="7"/>
        <v>6236.1836666666659</v>
      </c>
      <c r="N44" s="10">
        <f t="shared" si="2"/>
        <v>917.0858333333332</v>
      </c>
      <c r="O44" s="11">
        <f t="shared" si="3"/>
        <v>4870.4977000000017</v>
      </c>
      <c r="P44" s="11">
        <f t="shared" si="4"/>
        <v>40.587480833333345</v>
      </c>
      <c r="Q44" s="9">
        <f t="shared" si="5"/>
        <v>0.66798101557465028</v>
      </c>
    </row>
    <row r="45" spans="1:17" x14ac:dyDescent="0.2">
      <c r="A45" s="19" t="s">
        <v>55</v>
      </c>
      <c r="B45" s="14">
        <v>30917.940000000002</v>
      </c>
      <c r="C45" s="8">
        <f t="shared" si="8"/>
        <v>27735.15</v>
      </c>
      <c r="D45" s="14">
        <v>3182.79</v>
      </c>
      <c r="E45" s="13">
        <v>0.10294314563001286</v>
      </c>
      <c r="F45" s="8">
        <v>90</v>
      </c>
      <c r="G45" s="8">
        <v>80</v>
      </c>
      <c r="H45" s="8">
        <v>15</v>
      </c>
      <c r="I45" s="18">
        <f t="shared" si="6"/>
        <v>25</v>
      </c>
      <c r="J45" s="9">
        <v>0.2</v>
      </c>
      <c r="K45" s="9">
        <v>0.2</v>
      </c>
      <c r="L45" s="10">
        <f t="shared" si="1"/>
        <v>9275.3819999999996</v>
      </c>
      <c r="M45" s="10">
        <f t="shared" si="7"/>
        <v>7396.04</v>
      </c>
      <c r="N45" s="10">
        <f t="shared" si="2"/>
        <v>1155.6312499999999</v>
      </c>
      <c r="O45" s="11">
        <f t="shared" si="3"/>
        <v>3034.97325</v>
      </c>
      <c r="P45" s="11">
        <f t="shared" si="4"/>
        <v>25.291443749999999</v>
      </c>
      <c r="Q45" s="9">
        <f t="shared" si="5"/>
        <v>1.0487044655171178</v>
      </c>
    </row>
    <row r="46" spans="1:17" x14ac:dyDescent="0.2">
      <c r="A46" s="23" t="s">
        <v>56</v>
      </c>
      <c r="B46" s="8">
        <v>21041.059999999998</v>
      </c>
      <c r="C46" s="8">
        <f t="shared" si="8"/>
        <v>17910.12</v>
      </c>
      <c r="D46" s="8">
        <v>3130.9399999999996</v>
      </c>
      <c r="E46" s="7">
        <v>0.14880143871078738</v>
      </c>
      <c r="F46" s="8">
        <v>78</v>
      </c>
      <c r="G46" s="8">
        <v>75</v>
      </c>
      <c r="H46" s="8">
        <v>15</v>
      </c>
      <c r="I46" s="18">
        <f t="shared" si="6"/>
        <v>18</v>
      </c>
      <c r="J46" s="9">
        <v>0.2</v>
      </c>
      <c r="K46" s="9">
        <v>0.2</v>
      </c>
      <c r="L46" s="10">
        <f t="shared" si="1"/>
        <v>5470.6755999999996</v>
      </c>
      <c r="M46" s="10">
        <f t="shared" si="7"/>
        <v>4477.53</v>
      </c>
      <c r="N46" s="10">
        <f t="shared" si="2"/>
        <v>746.25499999999988</v>
      </c>
      <c r="O46" s="11">
        <f t="shared" si="3"/>
        <v>1739.4005999999999</v>
      </c>
      <c r="P46" s="11">
        <f t="shared" si="4"/>
        <v>14.495004999999999</v>
      </c>
      <c r="Q46" s="9">
        <f t="shared" si="5"/>
        <v>1.8000108773102641</v>
      </c>
    </row>
    <row r="47" spans="1:17" x14ac:dyDescent="0.2">
      <c r="A47" s="19" t="s">
        <v>57</v>
      </c>
      <c r="B47" s="12">
        <v>8941.1</v>
      </c>
      <c r="C47" s="6">
        <f t="shared" si="8"/>
        <v>5861.9100000000008</v>
      </c>
      <c r="D47" s="12">
        <v>3079.1899999999996</v>
      </c>
      <c r="E47" s="13">
        <v>0.3443860375121629</v>
      </c>
      <c r="F47" s="8">
        <v>78</v>
      </c>
      <c r="G47" s="8">
        <v>60</v>
      </c>
      <c r="H47" s="8">
        <v>15</v>
      </c>
      <c r="I47" s="18">
        <f t="shared" si="6"/>
        <v>33</v>
      </c>
      <c r="J47" s="9">
        <v>0.2</v>
      </c>
      <c r="K47" s="9">
        <v>0.2</v>
      </c>
      <c r="L47" s="10">
        <f t="shared" si="1"/>
        <v>2324.6860000000001</v>
      </c>
      <c r="M47" s="10">
        <f t="shared" si="7"/>
        <v>1172.3820000000001</v>
      </c>
      <c r="N47" s="10">
        <f t="shared" si="2"/>
        <v>244.24625000000003</v>
      </c>
      <c r="O47" s="11">
        <f t="shared" si="3"/>
        <v>1396.5502500000002</v>
      </c>
      <c r="P47" s="11">
        <f t="shared" si="4"/>
        <v>11.637918750000003</v>
      </c>
      <c r="Q47" s="9">
        <f t="shared" si="5"/>
        <v>2.20485442611177</v>
      </c>
    </row>
    <row r="48" spans="1:17" x14ac:dyDescent="0.2">
      <c r="A48" s="19" t="s">
        <v>12</v>
      </c>
      <c r="B48" s="12">
        <f>SUM(B3:B47)</f>
        <v>338743697.01000005</v>
      </c>
      <c r="C48" s="6">
        <f>SUM(C3:C47)</f>
        <v>300597626.59000003</v>
      </c>
      <c r="D48" s="12">
        <f>SUM(D3:D47)</f>
        <v>35342313.813399993</v>
      </c>
      <c r="E48" s="13">
        <f>+D48/B48</f>
        <v>0.10433349498561047</v>
      </c>
      <c r="F48" s="8"/>
      <c r="G48" s="8"/>
      <c r="H48" s="8"/>
      <c r="I48" s="18"/>
      <c r="J48" s="9"/>
      <c r="K48" s="9"/>
      <c r="L48" s="10">
        <f>SUM(L3:L47)</f>
        <v>94650772.405433312</v>
      </c>
      <c r="M48" s="10">
        <f>SUM(M3:M47)</f>
        <v>64996249.441933304</v>
      </c>
      <c r="N48" s="10">
        <f>SUM(N3:N47)</f>
        <v>35824328.462027781</v>
      </c>
      <c r="O48" s="11">
        <f>SUM(O3:O47)</f>
        <v>65478851.425527759</v>
      </c>
      <c r="P48" s="11">
        <f>+O48/120</f>
        <v>545657.09521273128</v>
      </c>
      <c r="Q48" s="9">
        <f t="shared" si="5"/>
        <v>0.53975158457989303</v>
      </c>
    </row>
  </sheetData>
  <pageMargins left="0.21" right="0.4" top="0.75" bottom="0.75" header="0.3" footer="0.3"/>
  <pageSetup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" sqref="E3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 Radojicic</dc:creator>
  <cp:lastModifiedBy>Bojan</cp:lastModifiedBy>
  <cp:lastPrinted>2014-03-10T09:23:37Z</cp:lastPrinted>
  <dcterms:created xsi:type="dcterms:W3CDTF">2012-01-11T13:34:23Z</dcterms:created>
  <dcterms:modified xsi:type="dcterms:W3CDTF">2015-10-12T09:55:27Z</dcterms:modified>
</cp:coreProperties>
</file>